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1 BEVOELKERUNG\STATPOP (ab 2010)\Bestand - Gemeinden\2024\"/>
    </mc:Choice>
  </mc:AlternateContent>
  <xr:revisionPtr revIDLastSave="0" documentId="13_ncr:1_{25DF1AF1-39DE-4374-8A17-F1EA421FD3FA}" xr6:coauthVersionLast="47" xr6:coauthVersionMax="47" xr10:uidLastSave="{00000000-0000-0000-0000-000000000000}"/>
  <workbookProtection lockStructure="1"/>
  <bookViews>
    <workbookView xWindow="28680" yWindow="-120" windowWidth="29040" windowHeight="17520" xr2:uid="{00000000-000D-0000-FFFF-FFFF00000000}"/>
  </bookViews>
  <sheets>
    <sheet name="2024" sheetId="5" r:id="rId1"/>
    <sheet name="Uebersetzungen" sheetId="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  <c r="E12" i="5" l="1"/>
  <c r="D12" i="5"/>
  <c r="C12" i="5"/>
  <c r="A107" i="5"/>
  <c r="A91" i="5"/>
  <c r="A79" i="5"/>
  <c r="A74" i="5"/>
  <c r="A61" i="5"/>
  <c r="A48" i="5"/>
  <c r="A39" i="5"/>
  <c r="A31" i="5"/>
  <c r="A25" i="5"/>
  <c r="A22" i="5"/>
  <c r="A15" i="5"/>
  <c r="A14" i="5"/>
  <c r="A142" i="5"/>
  <c r="A141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9" i="5"/>
  <c r="A10" i="5"/>
  <c r="A7" i="5"/>
</calcChain>
</file>

<file path=xl/sharedStrings.xml><?xml version="1.0" encoding="utf-8"?>
<sst xmlns="http://schemas.openxmlformats.org/spreadsheetml/2006/main" count="196" uniqueCount="193">
  <si>
    <t>Vaz/Obervaz</t>
  </si>
  <si>
    <t>Lantsch/Lenz</t>
  </si>
  <si>
    <t>Albula/Alvra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</si>
  <si>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</si>
  <si>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</si>
  <si>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</si>
  <si>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</si>
  <si>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</si>
  <si>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</si>
  <si>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</si>
  <si>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</si>
  <si>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</si>
  <si>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</si>
  <si>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</si>
  <si>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</si>
  <si>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</si>
  <si>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</si>
  <si>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</si>
  <si>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</si>
  <si>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</si>
  <si>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</si>
  <si>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</si>
  <si>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</si>
  <si>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</si>
  <si>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</si>
  <si>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</si>
  <si>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</si>
  <si>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</si>
  <si>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</si>
  <si>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</si>
  <si>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</si>
  <si>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</si>
  <si>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</si>
  <si>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</si>
  <si>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</si>
  <si>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</si>
  <si>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</si>
  <si>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</si>
  <si>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</si>
  <si>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</si>
  <si>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</si>
  <si>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</si>
  <si>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</si>
  <si>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</si>
  <si>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</si>
  <si>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</si>
  <si>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</si>
  <si>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</si>
  <si>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</si>
  <si>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</si>
  <si>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</si>
  <si>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</si>
  <si>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</si>
  <si>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</si>
  <si>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</si>
  <si>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</si>
  <si>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</si>
  <si>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</si>
  <si>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</si>
  <si>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</si>
  <si>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</si>
  <si>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</si>
  <si>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</si>
  <si>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</si>
  <si>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</si>
  <si>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</si>
  <si>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</si>
  <si>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</si>
  <si>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</si>
  <si>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Tschiertschen-Praden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</si>
  <si>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</si>
  <si>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</si>
  <si>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</si>
  <si>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</si>
  <si>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</si>
  <si>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</si>
  <si>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</si>
  <si>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</si>
  <si>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</si>
  <si>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</si>
  <si>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</si>
  <si>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</si>
  <si>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</si>
  <si>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</si>
  <si>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</si>
  <si>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</si>
  <si>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</si>
  <si>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GRAUBÜNDEN</t>
  </si>
  <si>
    <t>Quelle: BFS (STATPOP)</t>
  </si>
  <si>
    <t>Surses</t>
  </si>
  <si>
    <t>Conters im Prättigau</t>
  </si>
  <si>
    <t>Obersaxen Mundaun</t>
  </si>
  <si>
    <t>Bergün Filisur</t>
  </si>
  <si>
    <t>Rheinwald</t>
  </si>
  <si>
    <t>La Punt Chamues-ch</t>
  </si>
  <si>
    <t>Schmitten (GR)</t>
  </si>
  <si>
    <t>St. Moritz</t>
  </si>
  <si>
    <t>Sils im Engadin/Segl</t>
  </si>
  <si>
    <t>Bregaglia</t>
  </si>
  <si>
    <t>Roveredo (GR)</t>
  </si>
  <si>
    <t>Calanca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</si>
  <si>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</si>
  <si>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</si>
  <si>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</si>
  <si>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</si>
  <si>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</si>
  <si>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</si>
  <si>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</si>
  <si>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</si>
  <si>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</si>
  <si>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</si>
  <si>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</si>
  <si>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</si>
  <si>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</si>
  <si>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</si>
  <si>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</si>
  <si>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</si>
  <si>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</si>
  <si>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</si>
  <si>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</si>
  <si>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&lt;SpaltenTitel_4&gt;</t>
  </si>
  <si>
    <t>&lt;Zeilentitel_1&gt;</t>
  </si>
  <si>
    <t>GRISCHUN</t>
  </si>
  <si>
    <t>GRIGIONI</t>
  </si>
  <si>
    <t>&lt;Zeilentitel_2&gt;</t>
  </si>
  <si>
    <t>Region Albula</t>
  </si>
  <si>
    <t>Regiun Alvra</t>
  </si>
  <si>
    <t>Regione Albula</t>
  </si>
  <si>
    <t>&lt;Zeilentitel_3&gt;</t>
  </si>
  <si>
    <t>Region Bernina</t>
  </si>
  <si>
    <t>Regiun Bernina</t>
  </si>
  <si>
    <t>Regione Bernina</t>
  </si>
  <si>
    <t>&lt;Zeilentitel_4&gt;</t>
  </si>
  <si>
    <t>Region Engiadina Bassa/Val Müstair</t>
  </si>
  <si>
    <t>Regiun Engiadina Bassa/Val Müstair</t>
  </si>
  <si>
    <t>Regione Engiadina Bassa/Val Müstair</t>
  </si>
  <si>
    <t>&lt;Zeilentitel_5&gt;</t>
  </si>
  <si>
    <t>Region Imboden</t>
  </si>
  <si>
    <t>Regiun Plaun</t>
  </si>
  <si>
    <t>Regione Imboden</t>
  </si>
  <si>
    <t>&lt;Zeilentitel_6&gt;</t>
  </si>
  <si>
    <t>Region Landquart</t>
  </si>
  <si>
    <t>Regiun Landquart</t>
  </si>
  <si>
    <t>Regione Landquart</t>
  </si>
  <si>
    <t>&lt;Zeilentitel_7&gt;</t>
  </si>
  <si>
    <t>Region Maloja</t>
  </si>
  <si>
    <t>Regiun Malögia</t>
  </si>
  <si>
    <t>Regione Maloja</t>
  </si>
  <si>
    <t>&lt;Zeilentitel_8&gt;</t>
  </si>
  <si>
    <t>Region Moesa</t>
  </si>
  <si>
    <t>Regiun Moesa</t>
  </si>
  <si>
    <t>Regione Moesa</t>
  </si>
  <si>
    <t>&lt;Zeilentitel_9&gt;</t>
  </si>
  <si>
    <t>Region Plessur</t>
  </si>
  <si>
    <t>Regiun Plessur</t>
  </si>
  <si>
    <t>Regione Plessur</t>
  </si>
  <si>
    <t>&lt;Zeilentitel_10&gt;</t>
  </si>
  <si>
    <t>Region Prättigau/Davos</t>
  </si>
  <si>
    <t>Regiun Partenz/Tavau</t>
  </si>
  <si>
    <t>Regione Prättigau/Davos</t>
  </si>
  <si>
    <t>&lt;Zeilentitel_11&gt;</t>
  </si>
  <si>
    <t>Region Surselva</t>
  </si>
  <si>
    <t>Regiun Surselva</t>
  </si>
  <si>
    <t>Regione Surselva</t>
  </si>
  <si>
    <t>&lt;Zeilentitel_12&gt;</t>
  </si>
  <si>
    <t>Region Viamala</t>
  </si>
  <si>
    <t>Regiun Viamala</t>
  </si>
  <si>
    <t>Regione Viamala</t>
  </si>
  <si>
    <t>&lt;Quelle_1&gt;</t>
  </si>
  <si>
    <t>&lt;Aktualisierung&gt;</t>
  </si>
  <si>
    <t>Funtauna: UST (STATPOP)</t>
  </si>
  <si>
    <t>Fonte: UST (STATPOP)</t>
  </si>
  <si>
    <t>Ständige Wohnbevölkerung</t>
  </si>
  <si>
    <t>Nichtständige Wohnbevölkerung</t>
  </si>
  <si>
    <t>Wohnbevölkerung am letzten Nebenwohnsitz</t>
  </si>
  <si>
    <t>Wohnbevölkerung an anderen Nebenwohnsitzen</t>
  </si>
  <si>
    <t>Total aller Bevölkerungsbestände, Gemeinden</t>
  </si>
  <si>
    <t>Populaziun residenta permanenta</t>
  </si>
  <si>
    <t>populaziun residenta betg permanenta</t>
  </si>
  <si>
    <t>Populaziun residenta da l'ultim domicil accessoric</t>
  </si>
  <si>
    <t>Populaziun residenta en auters domicils accessorics</t>
  </si>
  <si>
    <t>Popolazione residente permanente</t>
  </si>
  <si>
    <t>Popolazione residente non permanente</t>
  </si>
  <si>
    <t>Popolazione residente in altre residenze secondarie</t>
  </si>
  <si>
    <t>Popolazione residente del domicilio secondario più recente</t>
  </si>
  <si>
    <t>Total da tut ils effectivs da la populaziun, vischnancas</t>
  </si>
  <si>
    <t>Totale di tutti i componenti della popolazione, comuni</t>
  </si>
  <si>
    <t>(Gemeindestand 2024: 101 Gemeinden)</t>
  </si>
  <si>
    <t>(stadi communal 2024: 101 vischnancas)</t>
  </si>
  <si>
    <t>(stato dei comuni 2024: 101 comuni)</t>
  </si>
  <si>
    <t>Letztmals aktualisiert am: 27.08.2025</t>
  </si>
  <si>
    <t>Ultima actualisaziun: 27.08.2025</t>
  </si>
  <si>
    <t>Ulimo aggiornamento: 27.08.2025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</si>
</sst>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6" x14ac:knownFonts="1">
    <font>
      <sz val="10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4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000000"/>
      <name val="Segoe UI"/>
      <family val="2"/>
    </font>
    <font>
      <sz val="10"/>
      <color indexed="8"/>
      <name val="Arial"/>
      <family val="2"/>
    </font>
    <font>
      <b/>
      <sz val="10"/>
      <color indexed="8"/>
      <name val="Arial Narrow"/>
      <family val="2"/>
    </font>
    <font>
      <sz val="9.5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43" fontId="6" fillId="0" borderId="0" applyFont="0" applyFill="0" applyBorder="0" applyAlignment="0" applyProtection="0"/>
    <xf numFmtId="0" fontId="8" fillId="0" borderId="0"/>
    <xf numFmtId="0" fontId="15" fillId="0" borderId="0"/>
  </cellStyleXfs>
  <cellXfs count="67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3" fillId="2" borderId="0" xfId="0" applyFont="1" applyFill="1" applyBorder="1"/>
    <xf numFmtId="0" fontId="0" fillId="2" borderId="0" xfId="0" applyFont="1" applyFill="1"/>
    <xf numFmtId="0" fontId="6" fillId="2" borderId="0" xfId="0" applyFont="1" applyFill="1"/>
    <xf numFmtId="0" fontId="7" fillId="3" borderId="2" xfId="0" applyFont="1" applyFill="1" applyBorder="1"/>
    <xf numFmtId="0" fontId="7" fillId="2" borderId="2" xfId="0" applyFont="1" applyFill="1" applyBorder="1"/>
    <xf numFmtId="0" fontId="1" fillId="2" borderId="2" xfId="0" applyFont="1" applyFill="1" applyBorder="1"/>
    <xf numFmtId="3" fontId="7" fillId="3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0" fontId="0" fillId="2" borderId="0" xfId="0" applyFill="1"/>
    <xf numFmtId="3" fontId="7" fillId="3" borderId="3" xfId="0" applyNumberFormat="1" applyFont="1" applyFill="1" applyBorder="1" applyAlignment="1">
      <alignment horizontal="right"/>
    </xf>
    <xf numFmtId="3" fontId="7" fillId="2" borderId="3" xfId="0" applyNumberFormat="1" applyFont="1" applyFill="1" applyBorder="1" applyAlignment="1">
      <alignment horizontal="right"/>
    </xf>
    <xf numFmtId="3" fontId="1" fillId="2" borderId="3" xfId="0" applyNumberFormat="1" applyFont="1" applyFill="1" applyBorder="1" applyAlignment="1">
      <alignment horizontal="right"/>
    </xf>
    <xf numFmtId="0" fontId="2" fillId="2" borderId="0" xfId="0" applyFont="1" applyFill="1" applyAlignment="1"/>
    <xf numFmtId="0" fontId="0" fillId="2" borderId="0" xfId="0" applyFill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7" fillId="3" borderId="8" xfId="0" applyFont="1" applyFill="1" applyBorder="1"/>
    <xf numFmtId="3" fontId="6" fillId="2" borderId="0" xfId="0" applyNumberFormat="1" applyFont="1" applyFill="1" applyBorder="1"/>
    <xf numFmtId="3" fontId="6" fillId="2" borderId="3" xfId="0" applyNumberFormat="1" applyFont="1" applyFill="1" applyBorder="1"/>
    <xf numFmtId="3" fontId="7" fillId="3" borderId="9" xfId="2" applyNumberFormat="1" applyFont="1" applyFill="1" applyBorder="1" applyAlignment="1">
      <alignment horizontal="right"/>
    </xf>
    <xf numFmtId="3" fontId="7" fillId="3" borderId="10" xfId="2" applyNumberFormat="1" applyFont="1" applyFill="1" applyBorder="1" applyAlignment="1">
      <alignment horizontal="right"/>
    </xf>
    <xf numFmtId="3" fontId="0" fillId="2" borderId="0" xfId="2" applyNumberFormat="1" applyFont="1" applyFill="1" applyBorder="1"/>
    <xf numFmtId="3" fontId="0" fillId="2" borderId="3" xfId="2" applyNumberFormat="1" applyFont="1" applyFill="1" applyBorder="1"/>
    <xf numFmtId="3" fontId="0" fillId="2" borderId="1" xfId="2" applyNumberFormat="1" applyFont="1" applyFill="1" applyBorder="1"/>
    <xf numFmtId="3" fontId="0" fillId="2" borderId="4" xfId="2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9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10" fillId="5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1" fillId="5" borderId="0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center" wrapText="1"/>
    </xf>
    <xf numFmtId="0" fontId="6" fillId="7" borderId="0" xfId="0" applyFont="1" applyFill="1" applyBorder="1" applyAlignment="1">
      <alignment horizontal="left" vertical="top" wrapText="1"/>
    </xf>
    <xf numFmtId="0" fontId="11" fillId="7" borderId="0" xfId="0" applyFont="1" applyFill="1" applyBorder="1" applyAlignment="1">
      <alignment wrapText="1"/>
    </xf>
    <xf numFmtId="0" fontId="11" fillId="5" borderId="0" xfId="0" applyFont="1" applyFill="1" applyBorder="1" applyAlignment="1">
      <alignment horizontal="left" vertical="top" wrapText="1"/>
    </xf>
    <xf numFmtId="0" fontId="13" fillId="6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left" vertical="top"/>
    </xf>
    <xf numFmtId="164" fontId="14" fillId="6" borderId="0" xfId="2" applyNumberFormat="1" applyFont="1" applyFill="1" applyBorder="1" applyAlignment="1" applyProtection="1">
      <alignment horizontal="left" vertical="top"/>
    </xf>
    <xf numFmtId="0" fontId="0" fillId="0" borderId="0" xfId="0" applyFill="1" applyBorder="1" applyAlignment="1">
      <alignment vertical="center"/>
    </xf>
    <xf numFmtId="0" fontId="0" fillId="2" borderId="5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3" xfId="0" applyFill="1" applyBorder="1" applyAlignment="1">
      <alignment vertical="center" wrapText="1"/>
    </xf>
    <xf numFmtId="0" fontId="0" fillId="2" borderId="14" xfId="0" applyFill="1" applyBorder="1"/>
    <xf numFmtId="3" fontId="7" fillId="3" borderId="15" xfId="0" applyNumberFormat="1" applyFont="1" applyFill="1" applyBorder="1" applyAlignment="1">
      <alignment horizontal="right"/>
    </xf>
    <xf numFmtId="3" fontId="7" fillId="2" borderId="15" xfId="0" applyNumberFormat="1" applyFont="1" applyFill="1" applyBorder="1" applyAlignment="1">
      <alignment horizontal="right"/>
    </xf>
    <xf numFmtId="3" fontId="6" fillId="2" borderId="15" xfId="0" applyNumberFormat="1" applyFont="1" applyFill="1" applyBorder="1"/>
    <xf numFmtId="3" fontId="1" fillId="2" borderId="15" xfId="0" applyNumberFormat="1" applyFont="1" applyFill="1" applyBorder="1" applyAlignment="1">
      <alignment horizontal="right"/>
    </xf>
    <xf numFmtId="3" fontId="7" fillId="3" borderId="14" xfId="2" applyNumberFormat="1" applyFont="1" applyFill="1" applyBorder="1" applyAlignment="1">
      <alignment horizontal="right"/>
    </xf>
    <xf numFmtId="3" fontId="0" fillId="2" borderId="15" xfId="2" applyNumberFormat="1" applyFont="1" applyFill="1" applyBorder="1"/>
    <xf numFmtId="3" fontId="0" fillId="2" borderId="16" xfId="2" applyNumberFormat="1" applyFont="1" applyFill="1" applyBorder="1"/>
    <xf numFmtId="0" fontId="2" fillId="2" borderId="0" xfId="0" applyFont="1" applyFill="1" applyBorder="1" applyAlignment="1">
      <alignment horizontal="left" vertical="top" wrapText="1"/>
    </xf>
    <xf numFmtId="0" fontId="5" fillId="2" borderId="0" xfId="0" applyFont="1" applyFill="1" applyAlignment="1"/>
    <xf numFmtId="0" fontId="0" fillId="0" borderId="0" xfId="0" applyAlignment="1"/>
  </cellXfs>
  <cellStyles count="5">
    <cellStyle name="Komma" xfId="2" builtinId="3"/>
    <cellStyle name="Standard" xfId="0" builtinId="0"/>
    <cellStyle name="Standard 2" xfId="3" xr:uid="{00000000-0005-0000-0000-000002000000}"/>
    <cellStyle name="Standard 3" xfId="1" xr:uid="{00000000-0005-0000-0000-000003000000}"/>
    <cellStyle name="Standard 4" xfId="4" xr:uid="{C8F7A6FB-492C-4AA2-BEFD-EFFCBC8950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777875</xdr:colOff>
      <xdr:row>5</xdr:row>
      <xdr:rowOff>32777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2</xdr:col>
      <xdr:colOff>857250</xdr:colOff>
      <xdr:row>0</xdr:row>
      <xdr:rowOff>19050</xdr:rowOff>
    </xdr:from>
    <xdr:to>
      <xdr:col>3</xdr:col>
      <xdr:colOff>1724025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48250" y="19050"/>
          <a:ext cx="28194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2"/>
  <sheetViews>
    <sheetView tabSelected="1" workbookViewId="0"/>
  </sheetViews>
  <sheetFormatPr baseColWidth="10" defaultRowHeight="12.75" x14ac:dyDescent="0.2"/>
  <cols>
    <col min="1" max="1" width="33.5703125" style="12" customWidth="1"/>
    <col min="2" max="5" width="29.28515625" style="12" customWidth="1"/>
    <col min="6" max="16384" width="11.42578125" style="12"/>
  </cols>
  <sheetData>
    <row r="1" spans="1:5" s="1" customFormat="1" x14ac:dyDescent="0.2"/>
    <row r="2" spans="1:5" s="1" customFormat="1" ht="15.75" x14ac:dyDescent="0.25">
      <c r="B2" s="16"/>
      <c r="C2" s="17"/>
      <c r="D2" s="17"/>
      <c r="E2" s="17"/>
    </row>
    <row r="3" spans="1:5" s="1" customFormat="1" ht="15.75" x14ac:dyDescent="0.25">
      <c r="B3" s="16"/>
      <c r="C3" s="17"/>
      <c r="D3" s="17"/>
      <c r="E3" s="17"/>
    </row>
    <row r="4" spans="1:5" s="1" customFormat="1" ht="15.75" x14ac:dyDescent="0.25">
      <c r="B4" s="16"/>
      <c r="C4" s="17"/>
      <c r="D4" s="17"/>
      <c r="E4" s="17"/>
    </row>
    <row r="5" spans="1:5" s="2" customFormat="1" x14ac:dyDescent="0.2"/>
    <row r="6" spans="1:5" s="1" customFormat="1" ht="6" customHeight="1" x14ac:dyDescent="0.2">
      <c r="A6" s="2"/>
      <c r="B6" s="2"/>
      <c r="C6" s="2"/>
      <c r="D6" s="2"/>
      <c r="E6" s="2"/>
    </row>
    <row r="7" spans="1:5" s="2" customFormat="1" ht="15.75" customHeight="1" x14ac:dyDescent="0.2">
      <c r="A7" s="64" t="str">
        <f>VLOOKUP("&lt;Fachbereich&gt;",Uebersetzungen!$B$3:$E$97,Uebersetzungen!$B$2+1,FALSE)</f>
        <v>Daten &amp; Statistik</v>
      </c>
      <c r="B7" s="64"/>
      <c r="C7" s="64"/>
      <c r="D7" s="64"/>
      <c r="E7" s="3"/>
    </row>
    <row r="8" spans="1:5" s="2" customFormat="1" ht="15.75" customHeight="1" x14ac:dyDescent="0.2">
      <c r="B8" s="32"/>
      <c r="C8" s="32"/>
      <c r="D8" s="32"/>
      <c r="E8" s="3"/>
    </row>
    <row r="9" spans="1:5" s="2" customFormat="1" ht="15.75" customHeight="1" x14ac:dyDescent="0.25">
      <c r="A9" s="65" t="str">
        <f>VLOOKUP("&lt;Titel&gt;",Uebersetzungen!$B$3:$E$29,Uebersetzungen!$B$2+1,FALSE)</f>
        <v>Total aller Bevölkerungsbestände, Gemeinden</v>
      </c>
      <c r="B9" s="66"/>
      <c r="C9" s="66"/>
      <c r="D9" s="66"/>
      <c r="E9" s="66"/>
    </row>
    <row r="10" spans="1:5" s="5" customFormat="1" x14ac:dyDescent="0.2">
      <c r="A10" s="47" t="str">
        <f>VLOOKUP("&lt;UTitel&gt;",Uebersetzungen!$B$3:$E$97,Uebersetzungen!$B$2+1,FALSE)</f>
        <v>(Gemeindestand 2024: 101 Gemeinden)</v>
      </c>
      <c r="B10" s="48"/>
      <c r="C10" s="49"/>
      <c r="D10" s="49"/>
      <c r="E10" s="49"/>
    </row>
    <row r="11" spans="1:5" s="4" customFormat="1" ht="13.5" thickBot="1" x14ac:dyDescent="0.25"/>
    <row r="12" spans="1:5" s="54" customFormat="1" ht="30.75" customHeight="1" x14ac:dyDescent="0.2">
      <c r="A12" s="51"/>
      <c r="B12" s="55" t="str">
        <f>VLOOKUP("&lt;SpaltenTitel_1&gt;",Uebersetzungen!$B$3:$E$97,Uebersetzungen!$B$2+1,FALSE)</f>
        <v>Ständige Wohnbevölkerung</v>
      </c>
      <c r="C12" s="52" t="str">
        <f>VLOOKUP("&lt;SpaltenTitel_2&gt;",Uebersetzungen!$B$3:$E$97,Uebersetzungen!$B$2+1,FALSE)</f>
        <v>Nichtständige Wohnbevölkerung</v>
      </c>
      <c r="D12" s="52" t="str">
        <f>VLOOKUP("&lt;SpaltenTitel_3&gt;",Uebersetzungen!$B$3:$E$97,Uebersetzungen!$B$2+1,FALSE)</f>
        <v>Wohnbevölkerung am letzten Nebenwohnsitz</v>
      </c>
      <c r="E12" s="53" t="str">
        <f>VLOOKUP("&lt;SpaltenTitel_4&gt;",Uebersetzungen!$B$3:$E$97,Uebersetzungen!$B$2+1,FALSE)</f>
        <v>Wohnbevölkerung an anderen Nebenwohnsitzen</v>
      </c>
    </row>
    <row r="13" spans="1:5" x14ac:dyDescent="0.2">
      <c r="A13" s="18"/>
      <c r="B13" s="56"/>
      <c r="C13" s="19"/>
      <c r="D13" s="19"/>
      <c r="E13" s="20"/>
    </row>
    <row r="14" spans="1:5" x14ac:dyDescent="0.2">
      <c r="A14" s="6" t="str">
        <f>VLOOKUP("&lt;Zeilentitel_1&gt;",Uebersetzungen!$B$3:$E$97,Uebersetzungen!$B$2+1,FALSE)</f>
        <v>GRAUBÜNDEN</v>
      </c>
      <c r="B14" s="57">
        <v>206138</v>
      </c>
      <c r="C14" s="9">
        <v>7644</v>
      </c>
      <c r="D14" s="9">
        <v>6266</v>
      </c>
      <c r="E14" s="13">
        <v>37</v>
      </c>
    </row>
    <row r="15" spans="1:5" x14ac:dyDescent="0.2">
      <c r="A15" s="7" t="str">
        <f>VLOOKUP("&lt;Zeilentitel_2&gt;",Uebersetzungen!$B$3:$E$97,Uebersetzungen!$B$2+1,FALSE)</f>
        <v>Region Albula</v>
      </c>
      <c r="B15" s="58">
        <v>8172</v>
      </c>
      <c r="C15" s="10">
        <v>489</v>
      </c>
      <c r="D15" s="10">
        <v>356</v>
      </c>
      <c r="E15" s="14">
        <v>4</v>
      </c>
    </row>
    <row r="16" spans="1:5" x14ac:dyDescent="0.2">
      <c r="A16" s="8" t="s">
        <v>0</v>
      </c>
      <c r="B16" s="59">
        <v>2732</v>
      </c>
      <c r="C16" s="24">
        <v>338</v>
      </c>
      <c r="D16" s="24">
        <v>130</v>
      </c>
      <c r="E16" s="25">
        <v>1</v>
      </c>
    </row>
    <row r="17" spans="1:5" x14ac:dyDescent="0.2">
      <c r="A17" s="8" t="s">
        <v>1</v>
      </c>
      <c r="B17" s="59">
        <v>518</v>
      </c>
      <c r="C17" s="24">
        <v>21</v>
      </c>
      <c r="D17" s="24">
        <v>20</v>
      </c>
      <c r="E17" s="25">
        <v>0</v>
      </c>
    </row>
    <row r="18" spans="1:5" x14ac:dyDescent="0.2">
      <c r="A18" s="8" t="s">
        <v>95</v>
      </c>
      <c r="B18" s="59">
        <v>205</v>
      </c>
      <c r="C18" s="24">
        <v>20</v>
      </c>
      <c r="D18" s="24">
        <v>0</v>
      </c>
      <c r="E18" s="25">
        <v>0</v>
      </c>
    </row>
    <row r="19" spans="1:5" x14ac:dyDescent="0.2">
      <c r="A19" s="8" t="s">
        <v>2</v>
      </c>
      <c r="B19" s="59">
        <v>1354</v>
      </c>
      <c r="C19" s="24">
        <v>16</v>
      </c>
      <c r="D19" s="24">
        <v>66</v>
      </c>
      <c r="E19" s="25">
        <v>1</v>
      </c>
    </row>
    <row r="20" spans="1:5" x14ac:dyDescent="0.2">
      <c r="A20" s="8" t="s">
        <v>89</v>
      </c>
      <c r="B20" s="59">
        <v>2465</v>
      </c>
      <c r="C20" s="24">
        <v>74</v>
      </c>
      <c r="D20" s="24">
        <v>82</v>
      </c>
      <c r="E20" s="25">
        <v>1</v>
      </c>
    </row>
    <row r="21" spans="1:5" x14ac:dyDescent="0.2">
      <c r="A21" s="8" t="s">
        <v>92</v>
      </c>
      <c r="B21" s="59">
        <v>898</v>
      </c>
      <c r="C21" s="24">
        <v>20</v>
      </c>
      <c r="D21" s="24">
        <v>58</v>
      </c>
      <c r="E21" s="25">
        <v>1</v>
      </c>
    </row>
    <row r="22" spans="1:5" x14ac:dyDescent="0.2">
      <c r="A22" s="7" t="str">
        <f>VLOOKUP("&lt;Zeilentitel_3&gt;",Uebersetzungen!$B$3:$E$97,Uebersetzungen!$B$2+1,FALSE)</f>
        <v>Region Bernina</v>
      </c>
      <c r="B22" s="58">
        <v>4604</v>
      </c>
      <c r="C22" s="10">
        <v>24</v>
      </c>
      <c r="D22" s="10">
        <v>21</v>
      </c>
      <c r="E22" s="14">
        <v>1</v>
      </c>
    </row>
    <row r="23" spans="1:5" x14ac:dyDescent="0.2">
      <c r="A23" s="8" t="s">
        <v>3</v>
      </c>
      <c r="B23" s="59">
        <v>1099</v>
      </c>
      <c r="C23" s="24">
        <v>5</v>
      </c>
      <c r="D23" s="24">
        <v>0</v>
      </c>
      <c r="E23" s="25">
        <v>0</v>
      </c>
    </row>
    <row r="24" spans="1:5" x14ac:dyDescent="0.2">
      <c r="A24" s="8" t="s">
        <v>4</v>
      </c>
      <c r="B24" s="59">
        <v>3505</v>
      </c>
      <c r="C24" s="24">
        <v>19</v>
      </c>
      <c r="D24" s="24">
        <v>21</v>
      </c>
      <c r="E24" s="25">
        <v>1</v>
      </c>
    </row>
    <row r="25" spans="1:5" x14ac:dyDescent="0.2">
      <c r="A25" s="7" t="str">
        <f>VLOOKUP("&lt;Zeilentitel_4&gt;",Uebersetzungen!$B$3:$E$97,Uebersetzungen!$B$2+1,FALSE)</f>
        <v>Region Engiadina Bassa/Val Müstair</v>
      </c>
      <c r="B25" s="58">
        <v>9119</v>
      </c>
      <c r="C25" s="10">
        <v>489</v>
      </c>
      <c r="D25" s="10">
        <v>194</v>
      </c>
      <c r="E25" s="14">
        <v>2</v>
      </c>
    </row>
    <row r="26" spans="1:5" x14ac:dyDescent="0.2">
      <c r="A26" s="8" t="s">
        <v>37</v>
      </c>
      <c r="B26" s="59">
        <v>1592</v>
      </c>
      <c r="C26" s="24">
        <v>45</v>
      </c>
      <c r="D26" s="24">
        <v>22</v>
      </c>
      <c r="E26" s="25">
        <v>1</v>
      </c>
    </row>
    <row r="27" spans="1:5" x14ac:dyDescent="0.2">
      <c r="A27" s="8" t="s">
        <v>38</v>
      </c>
      <c r="B27" s="59">
        <v>750</v>
      </c>
      <c r="C27" s="24">
        <v>293</v>
      </c>
      <c r="D27" s="24">
        <v>36</v>
      </c>
      <c r="E27" s="25">
        <v>0</v>
      </c>
    </row>
    <row r="28" spans="1:5" x14ac:dyDescent="0.2">
      <c r="A28" s="8" t="s">
        <v>39</v>
      </c>
      <c r="B28" s="59">
        <v>4546</v>
      </c>
      <c r="C28" s="24">
        <v>100</v>
      </c>
      <c r="D28" s="24">
        <v>109</v>
      </c>
      <c r="E28" s="25">
        <v>1</v>
      </c>
    </row>
    <row r="29" spans="1:5" x14ac:dyDescent="0.2">
      <c r="A29" s="8" t="s">
        <v>40</v>
      </c>
      <c r="B29" s="59">
        <v>801</v>
      </c>
      <c r="C29" s="24">
        <v>31</v>
      </c>
      <c r="D29" s="24">
        <v>9</v>
      </c>
      <c r="E29" s="25">
        <v>0</v>
      </c>
    </row>
    <row r="30" spans="1:5" x14ac:dyDescent="0.2">
      <c r="A30" s="8" t="s">
        <v>59</v>
      </c>
      <c r="B30" s="59">
        <v>1430</v>
      </c>
      <c r="C30" s="24">
        <v>20</v>
      </c>
      <c r="D30" s="24">
        <v>18</v>
      </c>
      <c r="E30" s="25">
        <v>0</v>
      </c>
    </row>
    <row r="31" spans="1:5" x14ac:dyDescent="0.2">
      <c r="A31" s="7" t="str">
        <f>VLOOKUP("&lt;Zeilentitel_5&gt;",Uebersetzungen!$B$3:$E$97,Uebersetzungen!$B$2+1,FALSE)</f>
        <v>Region Imboden</v>
      </c>
      <c r="B31" s="58">
        <v>22137</v>
      </c>
      <c r="C31" s="10">
        <v>254</v>
      </c>
      <c r="D31" s="10">
        <v>302</v>
      </c>
      <c r="E31" s="14">
        <v>0</v>
      </c>
    </row>
    <row r="32" spans="1:5" x14ac:dyDescent="0.2">
      <c r="A32" s="8" t="s">
        <v>30</v>
      </c>
      <c r="B32" s="59">
        <v>3565</v>
      </c>
      <c r="C32" s="24">
        <v>49</v>
      </c>
      <c r="D32" s="24">
        <v>44</v>
      </c>
      <c r="E32" s="25">
        <v>0</v>
      </c>
    </row>
    <row r="33" spans="1:5" x14ac:dyDescent="0.2">
      <c r="A33" s="8" t="s">
        <v>31</v>
      </c>
      <c r="B33" s="59">
        <v>8392</v>
      </c>
      <c r="C33" s="24">
        <v>40</v>
      </c>
      <c r="D33" s="24">
        <v>121</v>
      </c>
      <c r="E33" s="25">
        <v>0</v>
      </c>
    </row>
    <row r="34" spans="1:5" x14ac:dyDescent="0.2">
      <c r="A34" s="8" t="s">
        <v>32</v>
      </c>
      <c r="B34" s="59">
        <v>1612</v>
      </c>
      <c r="C34" s="24">
        <v>20</v>
      </c>
      <c r="D34" s="24">
        <v>6</v>
      </c>
      <c r="E34" s="25">
        <v>0</v>
      </c>
    </row>
    <row r="35" spans="1:5" x14ac:dyDescent="0.2">
      <c r="A35" s="8" t="s">
        <v>33</v>
      </c>
      <c r="B35" s="59">
        <v>2886</v>
      </c>
      <c r="C35" s="24">
        <v>9</v>
      </c>
      <c r="D35" s="24">
        <v>20</v>
      </c>
      <c r="E35" s="25">
        <v>0</v>
      </c>
    </row>
    <row r="36" spans="1:5" x14ac:dyDescent="0.2">
      <c r="A36" s="8" t="s">
        <v>34</v>
      </c>
      <c r="B36" s="59">
        <v>2902</v>
      </c>
      <c r="C36" s="24">
        <v>106</v>
      </c>
      <c r="D36" s="24">
        <v>90</v>
      </c>
      <c r="E36" s="25">
        <v>0</v>
      </c>
    </row>
    <row r="37" spans="1:5" x14ac:dyDescent="0.2">
      <c r="A37" s="8" t="s">
        <v>35</v>
      </c>
      <c r="B37" s="59">
        <v>1223</v>
      </c>
      <c r="C37" s="24">
        <v>8</v>
      </c>
      <c r="D37" s="24">
        <v>11</v>
      </c>
      <c r="E37" s="25">
        <v>0</v>
      </c>
    </row>
    <row r="38" spans="1:5" x14ac:dyDescent="0.2">
      <c r="A38" s="8" t="s">
        <v>36</v>
      </c>
      <c r="B38" s="59">
        <v>1557</v>
      </c>
      <c r="C38" s="24">
        <v>22</v>
      </c>
      <c r="D38" s="24">
        <v>10</v>
      </c>
      <c r="E38" s="25">
        <v>0</v>
      </c>
    </row>
    <row r="39" spans="1:5" x14ac:dyDescent="0.2">
      <c r="A39" s="7" t="str">
        <f>VLOOKUP("&lt;Zeilentitel_6&gt;",Uebersetzungen!$B$3:$E$97,Uebersetzungen!$B$2+1,FALSE)</f>
        <v>Region Landquart</v>
      </c>
      <c r="B39" s="58">
        <v>26671</v>
      </c>
      <c r="C39" s="10">
        <v>85</v>
      </c>
      <c r="D39" s="10">
        <v>405</v>
      </c>
      <c r="E39" s="14">
        <v>0</v>
      </c>
    </row>
    <row r="40" spans="1:5" x14ac:dyDescent="0.2">
      <c r="A40" s="8" t="s">
        <v>70</v>
      </c>
      <c r="B40" s="59">
        <v>3424</v>
      </c>
      <c r="C40" s="24">
        <v>24</v>
      </c>
      <c r="D40" s="24">
        <v>21</v>
      </c>
      <c r="E40" s="25">
        <v>0</v>
      </c>
    </row>
    <row r="41" spans="1:5" x14ac:dyDescent="0.2">
      <c r="A41" s="8" t="s">
        <v>71</v>
      </c>
      <c r="B41" s="59">
        <v>2674</v>
      </c>
      <c r="C41" s="24">
        <v>4</v>
      </c>
      <c r="D41" s="24">
        <v>14</v>
      </c>
      <c r="E41" s="25">
        <v>0</v>
      </c>
    </row>
    <row r="42" spans="1:5" x14ac:dyDescent="0.2">
      <c r="A42" s="8" t="s">
        <v>72</v>
      </c>
      <c r="B42" s="59">
        <v>3691</v>
      </c>
      <c r="C42" s="24">
        <v>9</v>
      </c>
      <c r="D42" s="24">
        <v>117</v>
      </c>
      <c r="E42" s="25">
        <v>0</v>
      </c>
    </row>
    <row r="43" spans="1:5" x14ac:dyDescent="0.2">
      <c r="A43" s="8" t="s">
        <v>73</v>
      </c>
      <c r="B43" s="59">
        <v>879</v>
      </c>
      <c r="C43" s="24">
        <v>3</v>
      </c>
      <c r="D43" s="24">
        <v>5</v>
      </c>
      <c r="E43" s="25">
        <v>0</v>
      </c>
    </row>
    <row r="44" spans="1:5" x14ac:dyDescent="0.2">
      <c r="A44" s="8" t="s">
        <v>74</v>
      </c>
      <c r="B44" s="60">
        <v>964</v>
      </c>
      <c r="C44" s="11">
        <v>1</v>
      </c>
      <c r="D44" s="11">
        <v>12</v>
      </c>
      <c r="E44" s="15">
        <v>0</v>
      </c>
    </row>
    <row r="45" spans="1:5" x14ac:dyDescent="0.2">
      <c r="A45" s="8" t="s">
        <v>75</v>
      </c>
      <c r="B45" s="59">
        <v>3266</v>
      </c>
      <c r="C45" s="24">
        <v>6</v>
      </c>
      <c r="D45" s="24">
        <v>137</v>
      </c>
      <c r="E45" s="25">
        <v>0</v>
      </c>
    </row>
    <row r="46" spans="1:5" x14ac:dyDescent="0.2">
      <c r="A46" s="8" t="s">
        <v>76</v>
      </c>
      <c r="B46" s="59">
        <v>2529</v>
      </c>
      <c r="C46" s="24">
        <v>9</v>
      </c>
      <c r="D46" s="24">
        <v>15</v>
      </c>
      <c r="E46" s="25">
        <v>0</v>
      </c>
    </row>
    <row r="47" spans="1:5" x14ac:dyDescent="0.2">
      <c r="A47" s="8" t="s">
        <v>77</v>
      </c>
      <c r="B47" s="59">
        <v>9244</v>
      </c>
      <c r="C47" s="24">
        <v>29</v>
      </c>
      <c r="D47" s="24">
        <v>84</v>
      </c>
      <c r="E47" s="25">
        <v>0</v>
      </c>
    </row>
    <row r="48" spans="1:5" x14ac:dyDescent="0.2">
      <c r="A48" s="7" t="str">
        <f>VLOOKUP("&lt;Zeilentitel_7&gt;",Uebersetzungen!$B$3:$E$97,Uebersetzungen!$B$2+1,FALSE)</f>
        <v>Region Maloja</v>
      </c>
      <c r="B48" s="58">
        <v>18309</v>
      </c>
      <c r="C48" s="10">
        <v>2526</v>
      </c>
      <c r="D48" s="10">
        <v>722</v>
      </c>
      <c r="E48" s="14">
        <v>7</v>
      </c>
    </row>
    <row r="49" spans="1:5" x14ac:dyDescent="0.2">
      <c r="A49" s="8" t="s">
        <v>41</v>
      </c>
      <c r="B49" s="59">
        <v>618</v>
      </c>
      <c r="C49" s="24">
        <v>66</v>
      </c>
      <c r="D49" s="24">
        <v>56</v>
      </c>
      <c r="E49" s="25">
        <v>0</v>
      </c>
    </row>
    <row r="50" spans="1:5" x14ac:dyDescent="0.2">
      <c r="A50" s="8" t="s">
        <v>42</v>
      </c>
      <c r="B50" s="59">
        <v>1415</v>
      </c>
      <c r="C50" s="24">
        <v>80</v>
      </c>
      <c r="D50" s="24">
        <v>39</v>
      </c>
      <c r="E50" s="25">
        <v>0</v>
      </c>
    </row>
    <row r="51" spans="1:5" x14ac:dyDescent="0.2">
      <c r="A51" s="8" t="s">
        <v>43</v>
      </c>
      <c r="B51" s="59">
        <v>196</v>
      </c>
      <c r="C51" s="24">
        <v>6</v>
      </c>
      <c r="D51" s="24">
        <v>3</v>
      </c>
      <c r="E51" s="25">
        <v>0</v>
      </c>
    </row>
    <row r="52" spans="1:5" x14ac:dyDescent="0.2">
      <c r="A52" s="8" t="s">
        <v>44</v>
      </c>
      <c r="B52" s="59">
        <v>2072</v>
      </c>
      <c r="C52" s="24">
        <v>270</v>
      </c>
      <c r="D52" s="24">
        <v>60</v>
      </c>
      <c r="E52" s="25">
        <v>0</v>
      </c>
    </row>
    <row r="53" spans="1:5" x14ac:dyDescent="0.2">
      <c r="A53" s="8" t="s">
        <v>94</v>
      </c>
      <c r="B53" s="59">
        <v>750</v>
      </c>
      <c r="C53" s="24">
        <v>18</v>
      </c>
      <c r="D53" s="24">
        <v>24</v>
      </c>
      <c r="E53" s="25">
        <v>2</v>
      </c>
    </row>
    <row r="54" spans="1:5" x14ac:dyDescent="0.2">
      <c r="A54" s="8" t="s">
        <v>45</v>
      </c>
      <c r="B54" s="59">
        <v>2901</v>
      </c>
      <c r="C54" s="24">
        <v>91</v>
      </c>
      <c r="D54" s="24">
        <v>274</v>
      </c>
      <c r="E54" s="25">
        <v>4</v>
      </c>
    </row>
    <row r="55" spans="1:5" x14ac:dyDescent="0.2">
      <c r="A55" s="8" t="s">
        <v>96</v>
      </c>
      <c r="B55" s="59">
        <v>4997</v>
      </c>
      <c r="C55" s="24">
        <v>1704</v>
      </c>
      <c r="D55" s="24">
        <v>107</v>
      </c>
      <c r="E55" s="25">
        <v>0</v>
      </c>
    </row>
    <row r="56" spans="1:5" x14ac:dyDescent="0.2">
      <c r="A56" s="8" t="s">
        <v>46</v>
      </c>
      <c r="B56" s="59">
        <v>713</v>
      </c>
      <c r="C56" s="24">
        <v>9</v>
      </c>
      <c r="D56" s="24">
        <v>6</v>
      </c>
      <c r="E56" s="25">
        <v>0</v>
      </c>
    </row>
    <row r="57" spans="1:5" x14ac:dyDescent="0.2">
      <c r="A57" s="8" t="s">
        <v>97</v>
      </c>
      <c r="B57" s="59">
        <v>708</v>
      </c>
      <c r="C57" s="24">
        <v>63</v>
      </c>
      <c r="D57" s="24">
        <v>20</v>
      </c>
      <c r="E57" s="25">
        <v>0</v>
      </c>
    </row>
    <row r="58" spans="1:5" x14ac:dyDescent="0.2">
      <c r="A58" s="8" t="s">
        <v>47</v>
      </c>
      <c r="B58" s="59">
        <v>1124</v>
      </c>
      <c r="C58" s="24">
        <v>101</v>
      </c>
      <c r="D58" s="24">
        <v>30</v>
      </c>
      <c r="E58" s="25">
        <v>0</v>
      </c>
    </row>
    <row r="59" spans="1:5" x14ac:dyDescent="0.2">
      <c r="A59" s="8" t="s">
        <v>48</v>
      </c>
      <c r="B59" s="59">
        <v>1224</v>
      </c>
      <c r="C59" s="24">
        <v>105</v>
      </c>
      <c r="D59" s="24">
        <v>85</v>
      </c>
      <c r="E59" s="25">
        <v>0</v>
      </c>
    </row>
    <row r="60" spans="1:5" x14ac:dyDescent="0.2">
      <c r="A60" s="8" t="s">
        <v>98</v>
      </c>
      <c r="B60" s="59">
        <v>1591</v>
      </c>
      <c r="C60" s="24">
        <v>13</v>
      </c>
      <c r="D60" s="24">
        <v>18</v>
      </c>
      <c r="E60" s="25">
        <v>1</v>
      </c>
    </row>
    <row r="61" spans="1:5" x14ac:dyDescent="0.2">
      <c r="A61" s="7" t="str">
        <f>VLOOKUP("&lt;Zeilentitel_8&gt;",Uebersetzungen!$B$3:$E$97,Uebersetzungen!$B$2+1,FALSE)</f>
        <v>Region Moesa</v>
      </c>
      <c r="B61" s="58">
        <v>9351</v>
      </c>
      <c r="C61" s="10">
        <v>47</v>
      </c>
      <c r="D61" s="10">
        <v>185</v>
      </c>
      <c r="E61" s="14">
        <v>2</v>
      </c>
    </row>
    <row r="62" spans="1:5" x14ac:dyDescent="0.2">
      <c r="A62" s="8" t="s">
        <v>49</v>
      </c>
      <c r="B62" s="59">
        <v>91</v>
      </c>
      <c r="C62" s="24">
        <v>1</v>
      </c>
      <c r="D62" s="24">
        <v>0</v>
      </c>
      <c r="E62" s="25">
        <v>0</v>
      </c>
    </row>
    <row r="63" spans="1:5" x14ac:dyDescent="0.2">
      <c r="A63" s="8" t="s">
        <v>50</v>
      </c>
      <c r="B63" s="59">
        <v>254</v>
      </c>
      <c r="C63" s="24">
        <v>2</v>
      </c>
      <c r="D63" s="24">
        <v>0</v>
      </c>
      <c r="E63" s="25">
        <v>0</v>
      </c>
    </row>
    <row r="64" spans="1:5" x14ac:dyDescent="0.2">
      <c r="A64" s="8" t="s">
        <v>51</v>
      </c>
      <c r="B64" s="59">
        <v>168</v>
      </c>
      <c r="C64" s="24">
        <v>0</v>
      </c>
      <c r="D64" s="24">
        <v>3</v>
      </c>
      <c r="E64" s="25">
        <v>0</v>
      </c>
    </row>
    <row r="65" spans="1:5" x14ac:dyDescent="0.2">
      <c r="A65" s="8" t="s">
        <v>52</v>
      </c>
      <c r="B65" s="59">
        <v>113</v>
      </c>
      <c r="C65" s="24">
        <v>0</v>
      </c>
      <c r="D65" s="24">
        <v>0</v>
      </c>
      <c r="E65" s="25">
        <v>0</v>
      </c>
    </row>
    <row r="66" spans="1:5" x14ac:dyDescent="0.2">
      <c r="A66" s="8" t="s">
        <v>53</v>
      </c>
      <c r="B66" s="59">
        <v>866</v>
      </c>
      <c r="C66" s="24">
        <v>2</v>
      </c>
      <c r="D66" s="24">
        <v>7</v>
      </c>
      <c r="E66" s="25">
        <v>0</v>
      </c>
    </row>
    <row r="67" spans="1:5" x14ac:dyDescent="0.2">
      <c r="A67" s="8" t="s">
        <v>54</v>
      </c>
      <c r="B67" s="59">
        <v>1414</v>
      </c>
      <c r="C67" s="24">
        <v>9</v>
      </c>
      <c r="D67" s="24">
        <v>21</v>
      </c>
      <c r="E67" s="25">
        <v>1</v>
      </c>
    </row>
    <row r="68" spans="1:5" x14ac:dyDescent="0.2">
      <c r="A68" s="8" t="s">
        <v>55</v>
      </c>
      <c r="B68" s="59">
        <v>324</v>
      </c>
      <c r="C68" s="24">
        <v>1</v>
      </c>
      <c r="D68" s="24">
        <v>2</v>
      </c>
      <c r="E68" s="25">
        <v>0</v>
      </c>
    </row>
    <row r="69" spans="1:5" x14ac:dyDescent="0.2">
      <c r="A69" s="8" t="s">
        <v>56</v>
      </c>
      <c r="B69" s="59">
        <v>720</v>
      </c>
      <c r="C69" s="24">
        <v>10</v>
      </c>
      <c r="D69" s="24">
        <v>8</v>
      </c>
      <c r="E69" s="25">
        <v>0</v>
      </c>
    </row>
    <row r="70" spans="1:5" x14ac:dyDescent="0.2">
      <c r="A70" s="8" t="s">
        <v>57</v>
      </c>
      <c r="B70" s="59">
        <v>1580</v>
      </c>
      <c r="C70" s="24">
        <v>4</v>
      </c>
      <c r="D70" s="24">
        <v>81</v>
      </c>
      <c r="E70" s="25">
        <v>1</v>
      </c>
    </row>
    <row r="71" spans="1:5" x14ac:dyDescent="0.2">
      <c r="A71" s="8" t="s">
        <v>99</v>
      </c>
      <c r="B71" s="59">
        <v>2656</v>
      </c>
      <c r="C71" s="24">
        <v>17</v>
      </c>
      <c r="D71" s="24">
        <v>53</v>
      </c>
      <c r="E71" s="25">
        <v>0</v>
      </c>
    </row>
    <row r="72" spans="1:5" x14ac:dyDescent="0.2">
      <c r="A72" s="8" t="s">
        <v>58</v>
      </c>
      <c r="B72" s="59">
        <v>961</v>
      </c>
      <c r="C72" s="24">
        <v>1</v>
      </c>
      <c r="D72" s="24">
        <v>4</v>
      </c>
      <c r="E72" s="25">
        <v>0</v>
      </c>
    </row>
    <row r="73" spans="1:5" x14ac:dyDescent="0.2">
      <c r="A73" s="8" t="s">
        <v>100</v>
      </c>
      <c r="B73" s="59">
        <v>204</v>
      </c>
      <c r="C73" s="24">
        <v>0</v>
      </c>
      <c r="D73" s="24">
        <v>6</v>
      </c>
      <c r="E73" s="25">
        <v>0</v>
      </c>
    </row>
    <row r="74" spans="1:5" x14ac:dyDescent="0.2">
      <c r="A74" s="7" t="str">
        <f>VLOOKUP("&lt;Zeilentitel_9&gt;",Uebersetzungen!$B$3:$E$97,Uebersetzungen!$B$2+1,FALSE)</f>
        <v>Region Plessur</v>
      </c>
      <c r="B74" s="58">
        <v>44759</v>
      </c>
      <c r="C74" s="10">
        <v>1588</v>
      </c>
      <c r="D74" s="10">
        <v>2238</v>
      </c>
      <c r="E74" s="14">
        <v>10</v>
      </c>
    </row>
    <row r="75" spans="1:5" x14ac:dyDescent="0.2">
      <c r="A75" s="8" t="s">
        <v>66</v>
      </c>
      <c r="B75" s="59">
        <v>39177</v>
      </c>
      <c r="C75" s="24">
        <v>411</v>
      </c>
      <c r="D75" s="24">
        <v>1679</v>
      </c>
      <c r="E75" s="25">
        <v>1</v>
      </c>
    </row>
    <row r="76" spans="1:5" x14ac:dyDescent="0.2">
      <c r="A76" s="8" t="s">
        <v>67</v>
      </c>
      <c r="B76" s="59">
        <v>2114</v>
      </c>
      <c r="C76" s="24">
        <v>229</v>
      </c>
      <c r="D76" s="24">
        <v>203</v>
      </c>
      <c r="E76" s="25">
        <v>8</v>
      </c>
    </row>
    <row r="77" spans="1:5" x14ac:dyDescent="0.2">
      <c r="A77" s="8" t="s">
        <v>68</v>
      </c>
      <c r="B77" s="59">
        <v>3159</v>
      </c>
      <c r="C77" s="24">
        <v>941</v>
      </c>
      <c r="D77" s="24">
        <v>355</v>
      </c>
      <c r="E77" s="25">
        <v>1</v>
      </c>
    </row>
    <row r="78" spans="1:5" x14ac:dyDescent="0.2">
      <c r="A78" s="8" t="s">
        <v>69</v>
      </c>
      <c r="B78" s="59">
        <v>309</v>
      </c>
      <c r="C78" s="24">
        <v>7</v>
      </c>
      <c r="D78" s="24">
        <v>1</v>
      </c>
      <c r="E78" s="25">
        <v>0</v>
      </c>
    </row>
    <row r="79" spans="1:5" x14ac:dyDescent="0.2">
      <c r="A79" s="7" t="str">
        <f>VLOOKUP("&lt;Zeilentitel_10&gt;",Uebersetzungen!$B$3:$E$97,Uebersetzungen!$B$2+1,FALSE)</f>
        <v>Region Prättigau/Davos</v>
      </c>
      <c r="B79" s="58">
        <v>26687</v>
      </c>
      <c r="C79" s="10">
        <v>1474</v>
      </c>
      <c r="D79" s="10">
        <v>977</v>
      </c>
      <c r="E79" s="14">
        <v>3</v>
      </c>
    </row>
    <row r="80" spans="1:5" x14ac:dyDescent="0.2">
      <c r="A80" s="8" t="s">
        <v>60</v>
      </c>
      <c r="B80" s="59">
        <v>10774</v>
      </c>
      <c r="C80" s="24">
        <v>1115</v>
      </c>
      <c r="D80" s="24">
        <v>720</v>
      </c>
      <c r="E80" s="25">
        <v>1</v>
      </c>
    </row>
    <row r="81" spans="1:5" x14ac:dyDescent="0.2">
      <c r="A81" s="8" t="s">
        <v>61</v>
      </c>
      <c r="B81" s="59">
        <v>626</v>
      </c>
      <c r="C81" s="24">
        <v>8</v>
      </c>
      <c r="D81" s="24">
        <v>12</v>
      </c>
      <c r="E81" s="25">
        <v>1</v>
      </c>
    </row>
    <row r="82" spans="1:5" x14ac:dyDescent="0.2">
      <c r="A82" s="8" t="s">
        <v>62</v>
      </c>
      <c r="B82" s="59">
        <v>203</v>
      </c>
      <c r="C82" s="24">
        <v>1</v>
      </c>
      <c r="D82" s="24">
        <v>1</v>
      </c>
      <c r="E82" s="25">
        <v>0</v>
      </c>
    </row>
    <row r="83" spans="1:5" x14ac:dyDescent="0.2">
      <c r="A83" s="8" t="s">
        <v>63</v>
      </c>
      <c r="B83" s="59">
        <v>1164</v>
      </c>
      <c r="C83" s="24">
        <v>25</v>
      </c>
      <c r="D83" s="24">
        <v>51</v>
      </c>
      <c r="E83" s="25">
        <v>0</v>
      </c>
    </row>
    <row r="84" spans="1:5" x14ac:dyDescent="0.2">
      <c r="A84" s="8" t="s">
        <v>101</v>
      </c>
      <c r="B84" s="59">
        <v>4478</v>
      </c>
      <c r="C84" s="24">
        <v>225</v>
      </c>
      <c r="D84" s="24">
        <v>93</v>
      </c>
      <c r="E84" s="25">
        <v>0</v>
      </c>
    </row>
    <row r="85" spans="1:5" x14ac:dyDescent="0.2">
      <c r="A85" s="8" t="s">
        <v>90</v>
      </c>
      <c r="B85" s="59">
        <v>224</v>
      </c>
      <c r="C85" s="24">
        <v>21</v>
      </c>
      <c r="D85" s="24">
        <v>1</v>
      </c>
      <c r="E85" s="25">
        <v>0</v>
      </c>
    </row>
    <row r="86" spans="1:5" x14ac:dyDescent="0.2">
      <c r="A86" s="8" t="s">
        <v>64</v>
      </c>
      <c r="B86" s="59">
        <v>910</v>
      </c>
      <c r="C86" s="24">
        <v>19</v>
      </c>
      <c r="D86" s="24">
        <v>12</v>
      </c>
      <c r="E86" s="25">
        <v>0</v>
      </c>
    </row>
    <row r="87" spans="1:5" x14ac:dyDescent="0.2">
      <c r="A87" s="8" t="s">
        <v>65</v>
      </c>
      <c r="B87" s="59">
        <v>1689</v>
      </c>
      <c r="C87" s="24">
        <v>26</v>
      </c>
      <c r="D87" s="24">
        <v>8</v>
      </c>
      <c r="E87" s="25">
        <v>0</v>
      </c>
    </row>
    <row r="88" spans="1:5" x14ac:dyDescent="0.2">
      <c r="A88" s="8" t="s">
        <v>78</v>
      </c>
      <c r="B88" s="59">
        <v>2176</v>
      </c>
      <c r="C88" s="24">
        <v>7</v>
      </c>
      <c r="D88" s="24">
        <v>11</v>
      </c>
      <c r="E88" s="25">
        <v>0</v>
      </c>
    </row>
    <row r="89" spans="1:5" x14ac:dyDescent="0.2">
      <c r="A89" s="8" t="s">
        <v>79</v>
      </c>
      <c r="B89" s="59">
        <v>2993</v>
      </c>
      <c r="C89" s="24">
        <v>20</v>
      </c>
      <c r="D89" s="24">
        <v>52</v>
      </c>
      <c r="E89" s="25">
        <v>0</v>
      </c>
    </row>
    <row r="90" spans="1:5" x14ac:dyDescent="0.2">
      <c r="A90" s="8" t="s">
        <v>80</v>
      </c>
      <c r="B90" s="59">
        <v>1450</v>
      </c>
      <c r="C90" s="24">
        <v>7</v>
      </c>
      <c r="D90" s="24">
        <v>16</v>
      </c>
      <c r="E90" s="25">
        <v>1</v>
      </c>
    </row>
    <row r="91" spans="1:5" x14ac:dyDescent="0.2">
      <c r="A91" s="7" t="str">
        <f>VLOOKUP("&lt;Zeilentitel_11&gt;",Uebersetzungen!$B$3:$E$97,Uebersetzungen!$B$2+1,FALSE)</f>
        <v>Region Surselva</v>
      </c>
      <c r="B91" s="58">
        <v>21887</v>
      </c>
      <c r="C91" s="10">
        <v>523</v>
      </c>
      <c r="D91" s="10">
        <v>490</v>
      </c>
      <c r="E91" s="14">
        <v>4</v>
      </c>
    </row>
    <row r="92" spans="1:5" x14ac:dyDescent="0.2">
      <c r="A92" s="8" t="s">
        <v>5</v>
      </c>
      <c r="B92" s="59">
        <v>635</v>
      </c>
      <c r="C92" s="24">
        <v>55</v>
      </c>
      <c r="D92" s="24">
        <v>7</v>
      </c>
      <c r="E92" s="25">
        <v>0</v>
      </c>
    </row>
    <row r="93" spans="1:5" x14ac:dyDescent="0.2">
      <c r="A93" s="8" t="s">
        <v>6</v>
      </c>
      <c r="B93" s="59">
        <v>2102</v>
      </c>
      <c r="C93" s="24">
        <v>130</v>
      </c>
      <c r="D93" s="24">
        <v>26</v>
      </c>
      <c r="E93" s="25">
        <v>0</v>
      </c>
    </row>
    <row r="94" spans="1:5" x14ac:dyDescent="0.2">
      <c r="A94" s="8" t="s">
        <v>7</v>
      </c>
      <c r="B94" s="59">
        <v>769</v>
      </c>
      <c r="C94" s="24">
        <v>9</v>
      </c>
      <c r="D94" s="24">
        <v>4</v>
      </c>
      <c r="E94" s="25">
        <v>0</v>
      </c>
    </row>
    <row r="95" spans="1:5" x14ac:dyDescent="0.2">
      <c r="A95" s="8" t="s">
        <v>8</v>
      </c>
      <c r="B95" s="59">
        <v>616</v>
      </c>
      <c r="C95" s="24">
        <v>12</v>
      </c>
      <c r="D95" s="24">
        <v>7</v>
      </c>
      <c r="E95" s="25">
        <v>0</v>
      </c>
    </row>
    <row r="96" spans="1:5" x14ac:dyDescent="0.2">
      <c r="A96" s="8" t="s">
        <v>9</v>
      </c>
      <c r="B96" s="59">
        <v>958</v>
      </c>
      <c r="C96" s="24">
        <v>47</v>
      </c>
      <c r="D96" s="24">
        <v>30</v>
      </c>
      <c r="E96" s="25">
        <v>0</v>
      </c>
    </row>
    <row r="97" spans="1:5" x14ac:dyDescent="0.2">
      <c r="A97" s="8" t="s">
        <v>10</v>
      </c>
      <c r="B97" s="59">
        <v>2075</v>
      </c>
      <c r="C97" s="24">
        <v>28</v>
      </c>
      <c r="D97" s="24">
        <v>36</v>
      </c>
      <c r="E97" s="25">
        <v>0</v>
      </c>
    </row>
    <row r="98" spans="1:5" x14ac:dyDescent="0.2">
      <c r="A98" s="8" t="s">
        <v>11</v>
      </c>
      <c r="B98" s="59">
        <v>5067</v>
      </c>
      <c r="C98" s="24">
        <v>51</v>
      </c>
      <c r="D98" s="24">
        <v>134</v>
      </c>
      <c r="E98" s="25">
        <v>0</v>
      </c>
    </row>
    <row r="99" spans="1:5" x14ac:dyDescent="0.2">
      <c r="A99" s="8" t="s">
        <v>22</v>
      </c>
      <c r="B99" s="59">
        <v>964</v>
      </c>
      <c r="C99" s="24">
        <v>8</v>
      </c>
      <c r="D99" s="24">
        <v>16</v>
      </c>
      <c r="E99" s="25">
        <v>0</v>
      </c>
    </row>
    <row r="100" spans="1:5" x14ac:dyDescent="0.2">
      <c r="A100" s="8" t="s">
        <v>81</v>
      </c>
      <c r="B100" s="59">
        <v>1706</v>
      </c>
      <c r="C100" s="24">
        <v>48</v>
      </c>
      <c r="D100" s="24">
        <v>7</v>
      </c>
      <c r="E100" s="25">
        <v>0</v>
      </c>
    </row>
    <row r="101" spans="1:5" x14ac:dyDescent="0.2">
      <c r="A101" s="8" t="s">
        <v>82</v>
      </c>
      <c r="B101" s="59">
        <v>2104</v>
      </c>
      <c r="C101" s="24">
        <v>48</v>
      </c>
      <c r="D101" s="24">
        <v>87</v>
      </c>
      <c r="E101" s="25">
        <v>0</v>
      </c>
    </row>
    <row r="102" spans="1:5" x14ac:dyDescent="0.2">
      <c r="A102" s="8" t="s">
        <v>83</v>
      </c>
      <c r="B102" s="59">
        <v>328</v>
      </c>
      <c r="C102" s="24">
        <v>2</v>
      </c>
      <c r="D102" s="24">
        <v>2</v>
      </c>
      <c r="E102" s="25">
        <v>0</v>
      </c>
    </row>
    <row r="103" spans="1:5" x14ac:dyDescent="0.2">
      <c r="A103" s="8" t="s">
        <v>84</v>
      </c>
      <c r="B103" s="59">
        <v>1063</v>
      </c>
      <c r="C103" s="24">
        <v>9</v>
      </c>
      <c r="D103" s="24">
        <v>24</v>
      </c>
      <c r="E103" s="25">
        <v>2</v>
      </c>
    </row>
    <row r="104" spans="1:5" x14ac:dyDescent="0.2">
      <c r="A104" s="8" t="s">
        <v>85</v>
      </c>
      <c r="B104" s="59">
        <v>1199</v>
      </c>
      <c r="C104" s="24">
        <v>48</v>
      </c>
      <c r="D104" s="24">
        <v>25</v>
      </c>
      <c r="E104" s="25">
        <v>1</v>
      </c>
    </row>
    <row r="105" spans="1:5" x14ac:dyDescent="0.2">
      <c r="A105" s="8" t="s">
        <v>86</v>
      </c>
      <c r="B105" s="59">
        <v>1141</v>
      </c>
      <c r="C105" s="24">
        <v>6</v>
      </c>
      <c r="D105" s="24">
        <v>68</v>
      </c>
      <c r="E105" s="25">
        <v>1</v>
      </c>
    </row>
    <row r="106" spans="1:5" x14ac:dyDescent="0.2">
      <c r="A106" s="8" t="s">
        <v>91</v>
      </c>
      <c r="B106" s="59">
        <v>1160</v>
      </c>
      <c r="C106" s="24">
        <v>22</v>
      </c>
      <c r="D106" s="24">
        <v>17</v>
      </c>
      <c r="E106" s="25">
        <v>0</v>
      </c>
    </row>
    <row r="107" spans="1:5" x14ac:dyDescent="0.2">
      <c r="A107" s="7" t="str">
        <f>VLOOKUP("&lt;Zeilentitel_12&gt;",Uebersetzungen!$B$3:$E$97,Uebersetzungen!$B$2+1,FALSE)</f>
        <v>Region Viamala</v>
      </c>
      <c r="B107" s="58">
        <v>14442</v>
      </c>
      <c r="C107" s="10">
        <v>145</v>
      </c>
      <c r="D107" s="10">
        <v>376</v>
      </c>
      <c r="E107" s="14">
        <v>4</v>
      </c>
    </row>
    <row r="108" spans="1:5" x14ac:dyDescent="0.2">
      <c r="A108" s="8" t="s">
        <v>12</v>
      </c>
      <c r="B108" s="59">
        <v>353</v>
      </c>
      <c r="C108" s="24">
        <v>1</v>
      </c>
      <c r="D108" s="24">
        <v>29</v>
      </c>
      <c r="E108" s="25">
        <v>0</v>
      </c>
    </row>
    <row r="109" spans="1:5" x14ac:dyDescent="0.2">
      <c r="A109" s="8" t="s">
        <v>13</v>
      </c>
      <c r="B109" s="59">
        <v>304</v>
      </c>
      <c r="C109" s="24">
        <v>7</v>
      </c>
      <c r="D109" s="24">
        <v>27</v>
      </c>
      <c r="E109" s="25">
        <v>3</v>
      </c>
    </row>
    <row r="110" spans="1:5" x14ac:dyDescent="0.2">
      <c r="A110" s="8" t="s">
        <v>14</v>
      </c>
      <c r="B110" s="59">
        <v>836</v>
      </c>
      <c r="C110" s="24">
        <v>0</v>
      </c>
      <c r="D110" s="24">
        <v>14</v>
      </c>
      <c r="E110" s="25">
        <v>0</v>
      </c>
    </row>
    <row r="111" spans="1:5" x14ac:dyDescent="0.2">
      <c r="A111" s="8" t="s">
        <v>15</v>
      </c>
      <c r="B111" s="59">
        <v>976</v>
      </c>
      <c r="C111" s="24">
        <v>4</v>
      </c>
      <c r="D111" s="24">
        <v>10</v>
      </c>
      <c r="E111" s="25">
        <v>0</v>
      </c>
    </row>
    <row r="112" spans="1:5" x14ac:dyDescent="0.2">
      <c r="A112" s="8" t="s">
        <v>16</v>
      </c>
      <c r="B112" s="59">
        <v>2439</v>
      </c>
      <c r="C112" s="24">
        <v>26</v>
      </c>
      <c r="D112" s="24">
        <v>48</v>
      </c>
      <c r="E112" s="25">
        <v>0</v>
      </c>
    </row>
    <row r="113" spans="1:5" x14ac:dyDescent="0.2">
      <c r="A113" s="8" t="s">
        <v>17</v>
      </c>
      <c r="B113" s="59">
        <v>255</v>
      </c>
      <c r="C113" s="24">
        <v>1</v>
      </c>
      <c r="D113" s="24">
        <v>2</v>
      </c>
      <c r="E113" s="25">
        <v>0</v>
      </c>
    </row>
    <row r="114" spans="1:5" x14ac:dyDescent="0.2">
      <c r="A114" s="8" t="s">
        <v>18</v>
      </c>
      <c r="B114" s="59">
        <v>531</v>
      </c>
      <c r="C114" s="24">
        <v>6</v>
      </c>
      <c r="D114" s="24">
        <v>9</v>
      </c>
      <c r="E114" s="25">
        <v>0</v>
      </c>
    </row>
    <row r="115" spans="1:5" x14ac:dyDescent="0.2">
      <c r="A115" s="8" t="s">
        <v>19</v>
      </c>
      <c r="B115" s="59">
        <v>3439</v>
      </c>
      <c r="C115" s="24">
        <v>39</v>
      </c>
      <c r="D115" s="24">
        <v>122</v>
      </c>
      <c r="E115" s="25">
        <v>0</v>
      </c>
    </row>
    <row r="116" spans="1:5" x14ac:dyDescent="0.2">
      <c r="A116" s="8" t="s">
        <v>20</v>
      </c>
      <c r="B116" s="59">
        <v>146</v>
      </c>
      <c r="C116" s="24">
        <v>4</v>
      </c>
      <c r="D116" s="24">
        <v>0</v>
      </c>
      <c r="E116" s="25">
        <v>0</v>
      </c>
    </row>
    <row r="117" spans="1:5" x14ac:dyDescent="0.2">
      <c r="A117" s="8" t="s">
        <v>21</v>
      </c>
      <c r="B117" s="59">
        <v>163</v>
      </c>
      <c r="C117" s="24">
        <v>0</v>
      </c>
      <c r="D117" s="24">
        <v>0</v>
      </c>
      <c r="E117" s="25">
        <v>0</v>
      </c>
    </row>
    <row r="118" spans="1:5" x14ac:dyDescent="0.2">
      <c r="A118" s="8" t="s">
        <v>23</v>
      </c>
      <c r="B118" s="59">
        <v>2262</v>
      </c>
      <c r="C118" s="24">
        <v>6</v>
      </c>
      <c r="D118" s="24">
        <v>26</v>
      </c>
      <c r="E118" s="25">
        <v>0</v>
      </c>
    </row>
    <row r="119" spans="1:5" x14ac:dyDescent="0.2">
      <c r="A119" s="8" t="s">
        <v>24</v>
      </c>
      <c r="B119" s="59">
        <v>169</v>
      </c>
      <c r="C119" s="24">
        <v>6</v>
      </c>
      <c r="D119" s="24">
        <v>2</v>
      </c>
      <c r="E119" s="25">
        <v>0</v>
      </c>
    </row>
    <row r="120" spans="1:5" x14ac:dyDescent="0.2">
      <c r="A120" s="8" t="s">
        <v>25</v>
      </c>
      <c r="B120" s="59">
        <v>147</v>
      </c>
      <c r="C120" s="24">
        <v>3</v>
      </c>
      <c r="D120" s="24">
        <v>4</v>
      </c>
      <c r="E120" s="25">
        <v>0</v>
      </c>
    </row>
    <row r="121" spans="1:5" x14ac:dyDescent="0.2">
      <c r="A121" s="8" t="s">
        <v>26</v>
      </c>
      <c r="B121" s="59">
        <v>923</v>
      </c>
      <c r="C121" s="24">
        <v>7</v>
      </c>
      <c r="D121" s="24">
        <v>35</v>
      </c>
      <c r="E121" s="25">
        <v>0</v>
      </c>
    </row>
    <row r="122" spans="1:5" x14ac:dyDescent="0.2">
      <c r="A122" s="8" t="s">
        <v>27</v>
      </c>
      <c r="B122" s="59">
        <v>59</v>
      </c>
      <c r="C122" s="24">
        <v>0</v>
      </c>
      <c r="D122" s="24">
        <v>0</v>
      </c>
      <c r="E122" s="25">
        <v>0</v>
      </c>
    </row>
    <row r="123" spans="1:5" x14ac:dyDescent="0.2">
      <c r="A123" s="8" t="s">
        <v>28</v>
      </c>
      <c r="B123" s="59">
        <v>426</v>
      </c>
      <c r="C123" s="24">
        <v>15</v>
      </c>
      <c r="D123" s="24">
        <v>9</v>
      </c>
      <c r="E123" s="25">
        <v>0</v>
      </c>
    </row>
    <row r="124" spans="1:5" x14ac:dyDescent="0.2">
      <c r="A124" s="8" t="s">
        <v>29</v>
      </c>
      <c r="B124" s="59">
        <v>76</v>
      </c>
      <c r="C124" s="24">
        <v>4</v>
      </c>
      <c r="D124" s="24">
        <v>0</v>
      </c>
      <c r="E124" s="25">
        <v>0</v>
      </c>
    </row>
    <row r="125" spans="1:5" x14ac:dyDescent="0.2">
      <c r="A125" s="8" t="s">
        <v>93</v>
      </c>
      <c r="B125" s="59">
        <v>570</v>
      </c>
      <c r="C125" s="24">
        <v>13</v>
      </c>
      <c r="D125" s="24">
        <v>30</v>
      </c>
      <c r="E125" s="25">
        <v>0</v>
      </c>
    </row>
    <row r="126" spans="1:5" x14ac:dyDescent="0.2">
      <c r="A126" s="8" t="s">
        <v>102</v>
      </c>
      <c r="B126" s="59">
        <v>368</v>
      </c>
      <c r="C126" s="24">
        <v>3</v>
      </c>
      <c r="D126" s="24">
        <v>9</v>
      </c>
      <c r="E126" s="25">
        <v>1</v>
      </c>
    </row>
    <row r="127" spans="1:5" x14ac:dyDescent="0.2">
      <c r="A127" s="8"/>
      <c r="B127" s="59"/>
      <c r="C127" s="24"/>
      <c r="D127" s="24"/>
      <c r="E127" s="25"/>
    </row>
    <row r="128" spans="1:5" x14ac:dyDescent="0.2">
      <c r="A128" s="23" t="str">
        <f>VLOOKUP("&lt;Zeilentitel_1&gt;",Uebersetzungen!$B$3:$E$97,Uebersetzungen!$B$2+1,FALSE)</f>
        <v>GRAUBÜNDEN</v>
      </c>
      <c r="B128" s="61">
        <v>206138</v>
      </c>
      <c r="C128" s="26">
        <v>7644</v>
      </c>
      <c r="D128" s="26">
        <v>6266</v>
      </c>
      <c r="E128" s="27">
        <v>37</v>
      </c>
    </row>
    <row r="129" spans="1:5" x14ac:dyDescent="0.2">
      <c r="A129" s="21" t="str">
        <f>VLOOKUP("&lt;Zeilentitel_2&gt;",Uebersetzungen!$B$3:$E$97,Uebersetzungen!$B$2+1,FALSE)</f>
        <v>Region Albula</v>
      </c>
      <c r="B129" s="62">
        <v>8172</v>
      </c>
      <c r="C129" s="28">
        <v>489</v>
      </c>
      <c r="D129" s="28">
        <v>356</v>
      </c>
      <c r="E129" s="29">
        <v>4</v>
      </c>
    </row>
    <row r="130" spans="1:5" x14ac:dyDescent="0.2">
      <c r="A130" s="21" t="str">
        <f>VLOOKUP("&lt;Zeilentitel_3&gt;",Uebersetzungen!$B$3:$E$97,Uebersetzungen!$B$2+1,FALSE)</f>
        <v>Region Bernina</v>
      </c>
      <c r="B130" s="62">
        <v>4604</v>
      </c>
      <c r="C130" s="28">
        <v>24</v>
      </c>
      <c r="D130" s="28">
        <v>21</v>
      </c>
      <c r="E130" s="29">
        <v>1</v>
      </c>
    </row>
    <row r="131" spans="1:5" x14ac:dyDescent="0.2">
      <c r="A131" s="21" t="str">
        <f>VLOOKUP("&lt;Zeilentitel_4&gt;",Uebersetzungen!$B$3:$E$97,Uebersetzungen!$B$2+1,FALSE)</f>
        <v>Region Engiadina Bassa/Val Müstair</v>
      </c>
      <c r="B131" s="62">
        <v>9119</v>
      </c>
      <c r="C131" s="28">
        <v>489</v>
      </c>
      <c r="D131" s="28">
        <v>194</v>
      </c>
      <c r="E131" s="29">
        <v>2</v>
      </c>
    </row>
    <row r="132" spans="1:5" x14ac:dyDescent="0.2">
      <c r="A132" s="21" t="str">
        <f>VLOOKUP("&lt;Zeilentitel_5&gt;",Uebersetzungen!$B$3:$E$97,Uebersetzungen!$B$2+1,FALSE)</f>
        <v>Region Imboden</v>
      </c>
      <c r="B132" s="62">
        <v>22137</v>
      </c>
      <c r="C132" s="28">
        <v>254</v>
      </c>
      <c r="D132" s="28">
        <v>302</v>
      </c>
      <c r="E132" s="29">
        <v>0</v>
      </c>
    </row>
    <row r="133" spans="1:5" x14ac:dyDescent="0.2">
      <c r="A133" s="21" t="str">
        <f>VLOOKUP("&lt;Zeilentitel_6&gt;",Uebersetzungen!$B$3:$E$97,Uebersetzungen!$B$2+1,FALSE)</f>
        <v>Region Landquart</v>
      </c>
      <c r="B133" s="62">
        <v>26671</v>
      </c>
      <c r="C133" s="28">
        <v>85</v>
      </c>
      <c r="D133" s="28">
        <v>405</v>
      </c>
      <c r="E133" s="29">
        <v>0</v>
      </c>
    </row>
    <row r="134" spans="1:5" x14ac:dyDescent="0.2">
      <c r="A134" s="21" t="str">
        <f>VLOOKUP("&lt;Zeilentitel_7&gt;",Uebersetzungen!$B$3:$E$97,Uebersetzungen!$B$2+1,FALSE)</f>
        <v>Region Maloja</v>
      </c>
      <c r="B134" s="62">
        <v>18309</v>
      </c>
      <c r="C134" s="28">
        <v>2526</v>
      </c>
      <c r="D134" s="28">
        <v>722</v>
      </c>
      <c r="E134" s="29">
        <v>7</v>
      </c>
    </row>
    <row r="135" spans="1:5" x14ac:dyDescent="0.2">
      <c r="A135" s="21" t="str">
        <f>VLOOKUP("&lt;Zeilentitel_8&gt;",Uebersetzungen!$B$3:$E$97,Uebersetzungen!$B$2+1,FALSE)</f>
        <v>Region Moesa</v>
      </c>
      <c r="B135" s="62">
        <v>9351</v>
      </c>
      <c r="C135" s="28">
        <v>47</v>
      </c>
      <c r="D135" s="28">
        <v>185</v>
      </c>
      <c r="E135" s="29">
        <v>2</v>
      </c>
    </row>
    <row r="136" spans="1:5" x14ac:dyDescent="0.2">
      <c r="A136" s="21" t="str">
        <f>VLOOKUP("&lt;Zeilentitel_9&gt;",Uebersetzungen!$B$3:$E$97,Uebersetzungen!$B$2+1,FALSE)</f>
        <v>Region Plessur</v>
      </c>
      <c r="B136" s="62">
        <v>44759</v>
      </c>
      <c r="C136" s="28">
        <v>1588</v>
      </c>
      <c r="D136" s="28">
        <v>2238</v>
      </c>
      <c r="E136" s="29">
        <v>10</v>
      </c>
    </row>
    <row r="137" spans="1:5" x14ac:dyDescent="0.2">
      <c r="A137" s="21" t="str">
        <f>VLOOKUP("&lt;Zeilentitel_10&gt;",Uebersetzungen!$B$3:$E$97,Uebersetzungen!$B$2+1,FALSE)</f>
        <v>Region Prättigau/Davos</v>
      </c>
      <c r="B137" s="62">
        <v>26687</v>
      </c>
      <c r="C137" s="28">
        <v>1474</v>
      </c>
      <c r="D137" s="28">
        <v>977</v>
      </c>
      <c r="E137" s="29">
        <v>3</v>
      </c>
    </row>
    <row r="138" spans="1:5" x14ac:dyDescent="0.2">
      <c r="A138" s="21" t="str">
        <f>VLOOKUP("&lt;Zeilentitel_11&gt;",Uebersetzungen!$B$3:$E$97,Uebersetzungen!$B$2+1,FALSE)</f>
        <v>Region Surselva</v>
      </c>
      <c r="B138" s="62">
        <v>21887</v>
      </c>
      <c r="C138" s="28">
        <v>523</v>
      </c>
      <c r="D138" s="28">
        <v>490</v>
      </c>
      <c r="E138" s="29">
        <v>4</v>
      </c>
    </row>
    <row r="139" spans="1:5" ht="13.5" thickBot="1" x14ac:dyDescent="0.25">
      <c r="A139" s="22" t="str">
        <f>VLOOKUP("&lt;Zeilentitel_12&gt;",Uebersetzungen!$B$3:$E$97,Uebersetzungen!$B$2+1,FALSE)</f>
        <v>Region Viamala</v>
      </c>
      <c r="B139" s="63">
        <v>14442</v>
      </c>
      <c r="C139" s="30">
        <v>145</v>
      </c>
      <c r="D139" s="30">
        <v>376</v>
      </c>
      <c r="E139" s="31">
        <v>4</v>
      </c>
    </row>
    <row r="141" spans="1:5" x14ac:dyDescent="0.2">
      <c r="A141" s="5" t="str">
        <f>VLOOKUP("&lt;Quelle_1&gt;",Uebersetzungen!$B$3:$E$50,Uebersetzungen!$B$2+1,FALSE)</f>
        <v>Quelle: BFS (STATPOP)</v>
      </c>
    </row>
    <row r="142" spans="1:5" x14ac:dyDescent="0.2">
      <c r="A142" s="12" t="str">
        <f>VLOOKUP("&lt;Aktualisierung&gt;",Uebersetzungen!$B$3:$E$50,Uebersetzungen!$B$2+1,FALSE)</f>
        <v>Letztmals aktualisiert am: 27.08.2025</v>
      </c>
    </row>
  </sheetData>
  <sheetProtection sheet="1" objects="1" scenarios="1"/>
  <mergeCells count="2">
    <mergeCell ref="A7:D7"/>
    <mergeCell ref="A9:E9"/>
  </mergeCells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</xdr:col>
                    <xdr:colOff>1600200</xdr:colOff>
                    <xdr:row>1</xdr:row>
                    <xdr:rowOff>114300</xdr:rowOff>
                  </from>
                  <to>
                    <xdr:col>3</xdr:col>
                    <xdr:colOff>885825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1600200</xdr:colOff>
                    <xdr:row>2</xdr:row>
                    <xdr:rowOff>104775</xdr:rowOff>
                  </from>
                  <to>
                    <xdr:col>3</xdr:col>
                    <xdr:colOff>1304925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2</xdr:col>
                    <xdr:colOff>1600200</xdr:colOff>
                    <xdr:row>3</xdr:row>
                    <xdr:rowOff>66675</xdr:rowOff>
                  </from>
                  <to>
                    <xdr:col>3</xdr:col>
                    <xdr:colOff>885825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1"/>
  <sheetViews>
    <sheetView workbookViewId="0">
      <selection activeCell="H28" sqref="H28"/>
    </sheetView>
  </sheetViews>
  <sheetFormatPr baseColWidth="10" defaultColWidth="12.5703125" defaultRowHeight="12.75" x14ac:dyDescent="0.2"/>
  <cols>
    <col min="1" max="1" width="8.5703125" style="37" bestFit="1" customWidth="1"/>
    <col min="2" max="2" width="17.7109375" style="37" bestFit="1" customWidth="1"/>
    <col min="3" max="3" width="46.7109375" style="37" bestFit="1" customWidth="1"/>
    <col min="4" max="4" width="47.5703125" style="37" bestFit="1" customWidth="1"/>
    <col min="5" max="5" width="47" style="37" bestFit="1" customWidth="1"/>
    <col min="6" max="16384" width="12.5703125" style="37"/>
  </cols>
  <sheetData>
    <row r="1" spans="1:6" x14ac:dyDescent="0.2">
      <c r="A1" s="33" t="s">
        <v>103</v>
      </c>
      <c r="B1" s="33" t="s">
        <v>104</v>
      </c>
      <c r="C1" s="33" t="s">
        <v>105</v>
      </c>
      <c r="D1" s="33" t="s">
        <v>106</v>
      </c>
      <c r="E1" s="33" t="s">
        <v>107</v>
      </c>
      <c r="F1" s="34"/>
    </row>
    <row r="2" spans="1:6" x14ac:dyDescent="0.2">
      <c r="A2" s="35" t="s">
        <v>108</v>
      </c>
      <c r="B2" s="36">
        <v>1</v>
      </c>
      <c r="C2" s="34"/>
      <c r="D2" s="34"/>
      <c r="E2" s="34"/>
      <c r="F2" s="34"/>
    </row>
    <row r="3" spans="1:6" x14ac:dyDescent="0.2">
      <c r="A3" s="35"/>
      <c r="B3" s="37" t="s">
        <v>109</v>
      </c>
      <c r="C3" s="38" t="s">
        <v>110</v>
      </c>
      <c r="D3" s="38" t="s">
        <v>111</v>
      </c>
      <c r="E3" s="38" t="s">
        <v>112</v>
      </c>
      <c r="F3" s="34"/>
    </row>
    <row r="4" spans="1:6" x14ac:dyDescent="0.2">
      <c r="A4" s="35" t="s">
        <v>113</v>
      </c>
      <c r="B4" s="39" t="s">
        <v>114</v>
      </c>
      <c r="C4" s="40" t="s">
        <v>176</v>
      </c>
      <c r="D4" s="40" t="s">
        <v>185</v>
      </c>
      <c r="E4" s="40" t="s">
        <v>186</v>
      </c>
      <c r="F4" s="34"/>
    </row>
    <row r="5" spans="1:6" x14ac:dyDescent="0.2">
      <c r="A5" s="35"/>
      <c r="B5" s="37" t="s">
        <v>115</v>
      </c>
      <c r="C5" s="38" t="s">
        <v>187</v>
      </c>
      <c r="D5" s="38" t="s">
        <v>188</v>
      </c>
      <c r="E5" s="38" t="s">
        <v>189</v>
      </c>
      <c r="F5" s="34"/>
    </row>
    <row r="6" spans="1:6" x14ac:dyDescent="0.2">
      <c r="A6" s="35"/>
      <c r="B6" s="35"/>
      <c r="C6" s="41"/>
      <c r="D6" s="41"/>
      <c r="E6" s="41"/>
      <c r="F6" s="34"/>
    </row>
    <row r="7" spans="1:6" x14ac:dyDescent="0.2">
      <c r="A7" s="35" t="s">
        <v>116</v>
      </c>
      <c r="B7" s="37" t="s">
        <v>117</v>
      </c>
      <c r="C7" s="38" t="s">
        <v>172</v>
      </c>
      <c r="D7" s="38" t="s">
        <v>177</v>
      </c>
      <c r="E7" s="38" t="s">
        <v>181</v>
      </c>
      <c r="F7" s="34"/>
    </row>
    <row r="8" spans="1:6" x14ac:dyDescent="0.2">
      <c r="A8" s="35"/>
      <c r="B8" s="37" t="s">
        <v>118</v>
      </c>
      <c r="C8" s="38" t="s">
        <v>173</v>
      </c>
      <c r="D8" s="38" t="s">
        <v>178</v>
      </c>
      <c r="E8" s="38" t="s">
        <v>182</v>
      </c>
      <c r="F8" s="34"/>
    </row>
    <row r="9" spans="1:6" ht="25.5" x14ac:dyDescent="0.2">
      <c r="A9" s="35"/>
      <c r="B9" s="37" t="s">
        <v>119</v>
      </c>
      <c r="C9" s="38" t="s">
        <v>174</v>
      </c>
      <c r="D9" s="38" t="s">
        <v>179</v>
      </c>
      <c r="E9" s="38" t="s">
        <v>184</v>
      </c>
      <c r="F9" s="34"/>
    </row>
    <row r="10" spans="1:6" x14ac:dyDescent="0.2">
      <c r="A10" s="35"/>
      <c r="B10" s="37" t="s">
        <v>120</v>
      </c>
      <c r="C10" s="38" t="s">
        <v>175</v>
      </c>
      <c r="D10" s="38" t="s">
        <v>180</v>
      </c>
      <c r="E10" s="38" t="s">
        <v>183</v>
      </c>
      <c r="F10" s="34"/>
    </row>
    <row r="11" spans="1:6" x14ac:dyDescent="0.2">
      <c r="A11" s="35"/>
      <c r="B11" s="35"/>
      <c r="C11" s="41"/>
      <c r="D11" s="41"/>
      <c r="E11" s="41"/>
      <c r="F11" s="35"/>
    </row>
    <row r="12" spans="1:6" x14ac:dyDescent="0.2">
      <c r="A12" s="35"/>
      <c r="B12" s="34"/>
      <c r="C12" s="42"/>
      <c r="D12" s="42"/>
      <c r="E12" s="42"/>
      <c r="F12" s="34"/>
    </row>
    <row r="13" spans="1:6" x14ac:dyDescent="0.2">
      <c r="A13" s="35" t="s">
        <v>113</v>
      </c>
      <c r="B13" s="37" t="s">
        <v>121</v>
      </c>
      <c r="C13" s="38" t="s">
        <v>87</v>
      </c>
      <c r="D13" s="38" t="s">
        <v>122</v>
      </c>
      <c r="E13" s="38" t="s">
        <v>123</v>
      </c>
      <c r="F13" s="34"/>
    </row>
    <row r="14" spans="1:6" x14ac:dyDescent="0.2">
      <c r="A14" s="34"/>
      <c r="B14" s="37" t="s">
        <v>124</v>
      </c>
      <c r="C14" s="43" t="s">
        <v>125</v>
      </c>
      <c r="D14" s="38" t="s">
        <v>126</v>
      </c>
      <c r="E14" s="38" t="s">
        <v>127</v>
      </c>
      <c r="F14" s="34"/>
    </row>
    <row r="15" spans="1:6" x14ac:dyDescent="0.2">
      <c r="A15" s="34"/>
      <c r="B15" s="37" t="s">
        <v>128</v>
      </c>
      <c r="C15" s="43" t="s">
        <v>129</v>
      </c>
      <c r="D15" s="38" t="s">
        <v>130</v>
      </c>
      <c r="E15" s="38" t="s">
        <v>131</v>
      </c>
      <c r="F15" s="34"/>
    </row>
    <row r="16" spans="1:6" x14ac:dyDescent="0.2">
      <c r="A16" s="34"/>
      <c r="B16" s="37" t="s">
        <v>132</v>
      </c>
      <c r="C16" s="43" t="s">
        <v>133</v>
      </c>
      <c r="D16" s="38" t="s">
        <v>134</v>
      </c>
      <c r="E16" s="38" t="s">
        <v>135</v>
      </c>
      <c r="F16" s="34"/>
    </row>
    <row r="17" spans="1:11" x14ac:dyDescent="0.2">
      <c r="A17" s="34"/>
      <c r="B17" s="37" t="s">
        <v>136</v>
      </c>
      <c r="C17" s="43" t="s">
        <v>137</v>
      </c>
      <c r="D17" s="38" t="s">
        <v>138</v>
      </c>
      <c r="E17" s="38" t="s">
        <v>139</v>
      </c>
      <c r="F17" s="34"/>
    </row>
    <row r="18" spans="1:11" x14ac:dyDescent="0.2">
      <c r="A18" s="34"/>
      <c r="B18" s="37" t="s">
        <v>140</v>
      </c>
      <c r="C18" s="43" t="s">
        <v>141</v>
      </c>
      <c r="D18" s="38" t="s">
        <v>142</v>
      </c>
      <c r="E18" s="38" t="s">
        <v>143</v>
      </c>
      <c r="F18" s="34"/>
      <c r="I18" s="39"/>
      <c r="J18" s="39"/>
      <c r="K18" s="39"/>
    </row>
    <row r="19" spans="1:11" x14ac:dyDescent="0.2">
      <c r="A19" s="34"/>
      <c r="B19" s="37" t="s">
        <v>144</v>
      </c>
      <c r="C19" s="43" t="s">
        <v>145</v>
      </c>
      <c r="D19" s="38" t="s">
        <v>146</v>
      </c>
      <c r="E19" s="38" t="s">
        <v>147</v>
      </c>
      <c r="F19" s="34"/>
      <c r="I19" s="39"/>
      <c r="J19" s="39"/>
      <c r="K19" s="39"/>
    </row>
    <row r="20" spans="1:11" x14ac:dyDescent="0.2">
      <c r="A20" s="34"/>
      <c r="B20" s="37" t="s">
        <v>148</v>
      </c>
      <c r="C20" s="43" t="s">
        <v>149</v>
      </c>
      <c r="D20" s="38" t="s">
        <v>150</v>
      </c>
      <c r="E20" s="38" t="s">
        <v>151</v>
      </c>
      <c r="F20" s="34"/>
      <c r="I20" s="39"/>
      <c r="J20" s="39"/>
      <c r="K20" s="39"/>
    </row>
    <row r="21" spans="1:11" x14ac:dyDescent="0.2">
      <c r="A21" s="34"/>
      <c r="B21" s="37" t="s">
        <v>152</v>
      </c>
      <c r="C21" s="43" t="s">
        <v>153</v>
      </c>
      <c r="D21" s="38" t="s">
        <v>154</v>
      </c>
      <c r="E21" s="38" t="s">
        <v>155</v>
      </c>
      <c r="F21" s="34"/>
      <c r="I21" s="39"/>
      <c r="J21" s="39"/>
      <c r="K21" s="39"/>
    </row>
    <row r="22" spans="1:11" x14ac:dyDescent="0.2">
      <c r="A22" s="34"/>
      <c r="B22" s="37" t="s">
        <v>156</v>
      </c>
      <c r="C22" s="43" t="s">
        <v>157</v>
      </c>
      <c r="D22" s="38" t="s">
        <v>158</v>
      </c>
      <c r="E22" s="38" t="s">
        <v>159</v>
      </c>
      <c r="F22" s="34"/>
      <c r="I22" s="39"/>
      <c r="J22" s="50"/>
      <c r="K22" s="39"/>
    </row>
    <row r="23" spans="1:11" x14ac:dyDescent="0.2">
      <c r="A23" s="34"/>
      <c r="B23" s="37" t="s">
        <v>160</v>
      </c>
      <c r="C23" s="43" t="s">
        <v>161</v>
      </c>
      <c r="D23" s="38" t="s">
        <v>162</v>
      </c>
      <c r="E23" s="38" t="s">
        <v>163</v>
      </c>
      <c r="F23" s="34"/>
      <c r="I23" s="39"/>
      <c r="J23" s="50"/>
      <c r="K23" s="39"/>
    </row>
    <row r="24" spans="1:11" x14ac:dyDescent="0.2">
      <c r="A24" s="34"/>
      <c r="B24" s="37" t="s">
        <v>164</v>
      </c>
      <c r="C24" s="43" t="s">
        <v>165</v>
      </c>
      <c r="D24" s="38" t="s">
        <v>166</v>
      </c>
      <c r="E24" s="38" t="s">
        <v>167</v>
      </c>
      <c r="F24" s="34"/>
      <c r="I24" s="39"/>
      <c r="J24" s="50"/>
      <c r="K24" s="39"/>
    </row>
    <row r="25" spans="1:11" x14ac:dyDescent="0.2">
      <c r="A25" s="34"/>
      <c r="B25" s="34"/>
      <c r="C25" s="42"/>
      <c r="D25" s="42"/>
      <c r="E25" s="42"/>
      <c r="F25" s="34"/>
      <c r="I25" s="39"/>
      <c r="J25" s="50"/>
      <c r="K25" s="39"/>
    </row>
    <row r="26" spans="1:11" x14ac:dyDescent="0.2">
      <c r="A26" s="34"/>
      <c r="B26" s="34"/>
      <c r="C26" s="42"/>
      <c r="D26" s="42"/>
      <c r="E26" s="42"/>
      <c r="F26" s="34"/>
      <c r="I26" s="39"/>
      <c r="J26" s="50"/>
      <c r="K26" s="39"/>
    </row>
    <row r="27" spans="1:11" x14ac:dyDescent="0.2">
      <c r="A27" s="34" t="s">
        <v>116</v>
      </c>
      <c r="B27" s="37" t="s">
        <v>168</v>
      </c>
      <c r="C27" s="38" t="s">
        <v>88</v>
      </c>
      <c r="D27" s="38" t="s">
        <v>170</v>
      </c>
      <c r="E27" s="38" t="s">
        <v>171</v>
      </c>
      <c r="F27" s="34"/>
      <c r="I27" s="39"/>
      <c r="J27" s="50"/>
      <c r="K27" s="39"/>
    </row>
    <row r="28" spans="1:11" x14ac:dyDescent="0.2">
      <c r="A28" s="34" t="s">
        <v>113</v>
      </c>
      <c r="B28" s="44" t="s">
        <v>169</v>
      </c>
      <c r="C28" s="45" t="s">
        <v>190</v>
      </c>
      <c r="D28" s="45" t="s">
        <v>191</v>
      </c>
      <c r="E28" s="45" t="s">
        <v>192</v>
      </c>
      <c r="F28" s="34"/>
      <c r="I28" s="39"/>
      <c r="J28" s="50"/>
      <c r="K28" s="39"/>
    </row>
    <row r="29" spans="1:11" x14ac:dyDescent="0.2">
      <c r="A29" s="34"/>
      <c r="B29" s="34"/>
      <c r="C29" s="46"/>
      <c r="D29" s="46"/>
      <c r="E29" s="46"/>
      <c r="F29" s="34"/>
      <c r="I29" s="39"/>
      <c r="J29" s="50"/>
      <c r="K29" s="39"/>
    </row>
    <row r="30" spans="1:11" x14ac:dyDescent="0.2">
      <c r="A30" s="35"/>
      <c r="B30" s="36"/>
      <c r="C30" s="46"/>
      <c r="D30" s="46"/>
      <c r="E30" s="46"/>
      <c r="F30" s="34"/>
      <c r="I30" s="39"/>
      <c r="J30" s="39"/>
      <c r="K30" s="39"/>
    </row>
    <row r="31" spans="1:11" x14ac:dyDescent="0.2">
      <c r="I31" s="39"/>
      <c r="J31" s="39"/>
      <c r="K31" s="39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1f3af7de7f4500b720d1e69b73bf35ac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c79055d5800c49357077d70b127ffa6c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1003</Benutzerdefinierte_x0020_ID>
    <Titel_RM xmlns="9d1f6504-c754-4527-a358-047ce8521f96">Total da tut ils dumbers da la populaziun, vischnancas, 2024</Titel_RM>
    <Titel_DE xmlns="9d1f6504-c754-4527-a358-047ce8521f96">Total aller Bevölkerungsbestände, Gemeinden, 2024</Titel_DE>
    <PublishingExpirationDate xmlns="http://schemas.microsoft.com/sharepoint/v3" xsi:nil="true"/>
    <Kategorie xmlns="9d1f6504-c754-4527-a358-047ce8521f96">Bevölkerungsstand und -struktur</Kategorie>
    <PublishingStartDate xmlns="http://schemas.microsoft.com/sharepoint/v3" xsi:nil="true"/>
    <Titel_IT xmlns="9d1f6504-c754-4527-a358-047ce8521f96">Totale di tutti gli effettivi della popolazione, comuni, 2024</Titel_IT>
  </documentManagement>
</p:properties>
</file>

<file path=customXml/itemProps1.xml><?xml version="1.0" encoding="utf-8"?>
<ds:datastoreItem xmlns:ds="http://schemas.openxmlformats.org/officeDocument/2006/customXml" ds:itemID="{0E02DB46-D0F6-47F6-9B00-64285C9D3029}"/>
</file>

<file path=customXml/itemProps2.xml><?xml version="1.0" encoding="utf-8"?>
<ds:datastoreItem xmlns:ds="http://schemas.openxmlformats.org/officeDocument/2006/customXml" ds:itemID="{BCBDD14F-CCF3-41C7-87D0-0AFC0ABB9BB5}"/>
</file>

<file path=customXml/itemProps3.xml><?xml version="1.0" encoding="utf-8"?>
<ds:datastoreItem xmlns:ds="http://schemas.openxmlformats.org/officeDocument/2006/customXml" ds:itemID="{1B839A50-893A-4414-87A1-86652E34329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2024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der Bevölkerungsbestände</dc:title>
  <dc:creator>Luzius.Stricker@awt.gr.ch</dc:creator>
  <cp:lastModifiedBy>Monstein Urs (AWT GR)</cp:lastModifiedBy>
  <dcterms:created xsi:type="dcterms:W3CDTF">2016-08-08T08:05:48Z</dcterms:created>
  <dcterms:modified xsi:type="dcterms:W3CDTF">2025-08-07T09:59:24Z</dcterms:modified>
  <cp:category>STATPOP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2025-07-24T07:13:34Z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8090245b-91ee-4af4-90db-566a3f02e028</vt:lpwstr>
  </property>
  <property fmtid="{D5CDD505-2E9C-101B-9397-08002B2CF9AE}" pid="8" name="MSIP_Label_fbfc5642-2d7f-4e68-9674-ab3e35a89b06_ContentBits">
    <vt:lpwstr>0</vt:lpwstr>
  </property>
  <property fmtid="{D5CDD505-2E9C-101B-9397-08002B2CF9AE}" pid="9" name="MSIP_Label_fbfc5642-2d7f-4e68-9674-ab3e35a89b06_Tag">
    <vt:lpwstr>10, 3, 0, 1</vt:lpwstr>
  </property>
  <property fmtid="{D5CDD505-2E9C-101B-9397-08002B2CF9AE}" pid="10" name="ContentTypeId">
    <vt:lpwstr>0x01010095A83D2D9087C0499BBDDADFE9564913</vt:lpwstr>
  </property>
</Properties>
</file>